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Hibah Dikti\PDP 2\Pengolahan Data\"/>
    </mc:Choice>
  </mc:AlternateContent>
  <bookViews>
    <workbookView xWindow="0" yWindow="0" windowWidth="20490" windowHeight="7755" tabRatio="746" activeTab="3"/>
  </bookViews>
  <sheets>
    <sheet name="Validitas Angket" sheetId="1" r:id="rId1"/>
    <sheet name="Reliabilitas Angket" sheetId="2" r:id="rId2"/>
    <sheet name="Validasi Ahli" sheetId="7" r:id="rId3"/>
    <sheet name="Olah Data Angket" sheetId="3" r:id="rId4"/>
  </sheets>
  <definedNames>
    <definedName name="JumlahSiswa">#REF!</definedName>
    <definedName name="JumlahSoal">#REF!</definedName>
    <definedName name="varY">#REF!</definedName>
    <definedName name="VarY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3" l="1"/>
  <c r="E26" i="7" l="1"/>
  <c r="G22" i="7" l="1"/>
  <c r="G20" i="7"/>
  <c r="G17" i="7"/>
  <c r="G13" i="7"/>
  <c r="G9" i="7"/>
  <c r="G5" i="7"/>
  <c r="F22" i="7"/>
  <c r="F20" i="7"/>
  <c r="F17" i="7"/>
  <c r="F13" i="7"/>
  <c r="F9" i="7"/>
  <c r="F5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6" i="7"/>
  <c r="E7" i="7"/>
  <c r="E8" i="7"/>
  <c r="E5" i="7"/>
  <c r="C26" i="7"/>
  <c r="C25" i="7"/>
  <c r="D25" i="7"/>
  <c r="D26" i="7" s="1"/>
  <c r="D29" i="3" l="1"/>
  <c r="D30" i="3" s="1"/>
  <c r="E29" i="3"/>
  <c r="E30" i="3" s="1"/>
  <c r="F29" i="3"/>
  <c r="F30" i="3" s="1"/>
  <c r="G29" i="3"/>
  <c r="G30" i="3" s="1"/>
  <c r="H29" i="3"/>
  <c r="H30" i="3" s="1"/>
  <c r="I29" i="3"/>
  <c r="I30" i="3" s="1"/>
  <c r="J29" i="3"/>
  <c r="J30" i="3" s="1"/>
  <c r="K29" i="3"/>
  <c r="K30" i="3" s="1"/>
  <c r="L29" i="3"/>
  <c r="L30" i="3" s="1"/>
  <c r="C29" i="3"/>
  <c r="C30" i="3" s="1"/>
  <c r="C32" i="3" l="1"/>
  <c r="C33" i="3" s="1"/>
  <c r="C34" i="3" s="1"/>
  <c r="G32" i="3"/>
  <c r="G33" i="3" s="1"/>
  <c r="G34" i="3" s="1"/>
  <c r="F32" i="3"/>
  <c r="F33" i="3" s="1"/>
  <c r="F34" i="3" s="1"/>
  <c r="I32" i="3"/>
  <c r="I33" i="3" s="1"/>
  <c r="I34" i="3" s="1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D6" i="2" l="1"/>
  <c r="E6" i="2"/>
  <c r="F6" i="2"/>
  <c r="G6" i="2"/>
  <c r="H6" i="2"/>
  <c r="I6" i="2"/>
  <c r="J6" i="2"/>
  <c r="K6" i="2"/>
  <c r="L6" i="2"/>
  <c r="M6" i="2"/>
  <c r="N6" i="2"/>
  <c r="O6" i="2"/>
  <c r="P6" i="2"/>
  <c r="Q6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D20" i="2"/>
  <c r="E20" i="2"/>
  <c r="F20" i="2"/>
  <c r="G20" i="2"/>
  <c r="H20" i="2"/>
  <c r="I20" i="2"/>
  <c r="J20" i="2"/>
  <c r="K20" i="2"/>
  <c r="K34" i="2" s="1"/>
  <c r="K36" i="2" s="1"/>
  <c r="L20" i="2"/>
  <c r="M20" i="2"/>
  <c r="N20" i="2"/>
  <c r="O20" i="2"/>
  <c r="P20" i="2"/>
  <c r="Q20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D25" i="2"/>
  <c r="E25" i="2"/>
  <c r="F25" i="2"/>
  <c r="G25" i="2"/>
  <c r="G34" i="2" s="1"/>
  <c r="G36" i="2" s="1"/>
  <c r="H25" i="2"/>
  <c r="H34" i="2" s="1"/>
  <c r="I25" i="2"/>
  <c r="J25" i="2"/>
  <c r="K25" i="2"/>
  <c r="L25" i="2"/>
  <c r="M25" i="2"/>
  <c r="N25" i="2"/>
  <c r="O25" i="2"/>
  <c r="P25" i="2"/>
  <c r="Q25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C39" i="2"/>
  <c r="D34" i="2"/>
  <c r="D36" i="2" s="1"/>
  <c r="E34" i="2"/>
  <c r="E36" i="2" s="1"/>
  <c r="F34" i="2"/>
  <c r="I34" i="2"/>
  <c r="J34" i="2"/>
  <c r="J36" i="2" s="1"/>
  <c r="L34" i="2"/>
  <c r="L36" i="2" s="1"/>
  <c r="M34" i="2"/>
  <c r="N34" i="2"/>
  <c r="O34" i="2"/>
  <c r="O36" i="2" s="1"/>
  <c r="P34" i="2"/>
  <c r="Q34" i="2"/>
  <c r="C34" i="2"/>
  <c r="C36" i="2" s="1"/>
  <c r="D33" i="2"/>
  <c r="E33" i="2"/>
  <c r="F33" i="2"/>
  <c r="G33" i="2"/>
  <c r="I33" i="2"/>
  <c r="J33" i="2"/>
  <c r="K33" i="2"/>
  <c r="L33" i="2"/>
  <c r="N33" i="2"/>
  <c r="O33" i="2"/>
  <c r="P33" i="2"/>
  <c r="Q33" i="2"/>
  <c r="C33" i="2"/>
  <c r="R32" i="2"/>
  <c r="S32" i="2" s="1"/>
  <c r="C38" i="2" s="1"/>
  <c r="R31" i="2"/>
  <c r="S31" i="2" s="1"/>
  <c r="R30" i="2"/>
  <c r="S30" i="2" s="1"/>
  <c r="R29" i="2"/>
  <c r="S29" i="2" s="1"/>
  <c r="R28" i="2"/>
  <c r="S28" i="2" s="1"/>
  <c r="R27" i="2"/>
  <c r="S27" i="2" s="1"/>
  <c r="R26" i="2"/>
  <c r="S26" i="2" s="1"/>
  <c r="R24" i="2"/>
  <c r="S24" i="2" s="1"/>
  <c r="R23" i="2"/>
  <c r="S23" i="2" s="1"/>
  <c r="R22" i="2"/>
  <c r="S22" i="2" s="1"/>
  <c r="R21" i="2"/>
  <c r="S21" i="2" s="1"/>
  <c r="R19" i="2"/>
  <c r="S19" i="2" s="1"/>
  <c r="R18" i="2"/>
  <c r="S18" i="2" s="1"/>
  <c r="R17" i="2"/>
  <c r="S17" i="2" s="1"/>
  <c r="R16" i="2"/>
  <c r="S16" i="2" s="1"/>
  <c r="R15" i="2"/>
  <c r="S15" i="2" s="1"/>
  <c r="R14" i="2"/>
  <c r="S14" i="2" s="1"/>
  <c r="R13" i="2"/>
  <c r="S13" i="2" s="1"/>
  <c r="R12" i="2"/>
  <c r="S12" i="2" s="1"/>
  <c r="R11" i="2"/>
  <c r="S11" i="2" s="1"/>
  <c r="R10" i="2"/>
  <c r="S10" i="2" s="1"/>
  <c r="R9" i="2"/>
  <c r="S9" i="2" s="1"/>
  <c r="R8" i="2"/>
  <c r="S8" i="2" s="1"/>
  <c r="R7" i="2"/>
  <c r="S7" i="2" s="1"/>
  <c r="R6" i="2"/>
  <c r="S6" i="2" s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6" i="1"/>
  <c r="F36" i="2" l="1"/>
  <c r="R25" i="2"/>
  <c r="S25" i="2" s="1"/>
  <c r="H36" i="2"/>
  <c r="H33" i="2"/>
  <c r="I36" i="2"/>
  <c r="M33" i="2"/>
  <c r="N36" i="2"/>
  <c r="P36" i="2"/>
  <c r="Q36" i="2"/>
  <c r="M36" i="2"/>
  <c r="R20" i="2"/>
  <c r="S20" i="2" s="1"/>
  <c r="C37" i="2"/>
  <c r="Q33" i="1"/>
  <c r="Q35" i="1" s="1"/>
  <c r="D33" i="1"/>
  <c r="D35" i="1" s="1"/>
  <c r="F33" i="1"/>
  <c r="F35" i="1" s="1"/>
  <c r="H33" i="1"/>
  <c r="H35" i="1" s="1"/>
  <c r="J33" i="1"/>
  <c r="J35" i="1" s="1"/>
  <c r="L33" i="1"/>
  <c r="L35" i="1" s="1"/>
  <c r="N33" i="1"/>
  <c r="N35" i="1" s="1"/>
  <c r="P33" i="1"/>
  <c r="P35" i="1" s="1"/>
  <c r="C33" i="1"/>
  <c r="C35" i="1" s="1"/>
  <c r="E33" i="1"/>
  <c r="E35" i="1" s="1"/>
  <c r="G33" i="1"/>
  <c r="G35" i="1" s="1"/>
  <c r="I33" i="1"/>
  <c r="I35" i="1" s="1"/>
  <c r="K33" i="1"/>
  <c r="K35" i="1" s="1"/>
  <c r="M33" i="1"/>
  <c r="M35" i="1" s="1"/>
  <c r="O33" i="1"/>
  <c r="O35" i="1" s="1"/>
  <c r="D39" i="2" l="1"/>
  <c r="D40" i="2" s="1"/>
  <c r="D41" i="2" s="1"/>
</calcChain>
</file>

<file path=xl/sharedStrings.xml><?xml version="1.0" encoding="utf-8"?>
<sst xmlns="http://schemas.openxmlformats.org/spreadsheetml/2006/main" count="188" uniqueCount="106">
  <si>
    <t>No</t>
  </si>
  <si>
    <t>Kode Responden</t>
  </si>
  <si>
    <t>Pernyataan</t>
  </si>
  <si>
    <t>Jumlah</t>
  </si>
  <si>
    <t>SD1</t>
  </si>
  <si>
    <t>SD2</t>
  </si>
  <si>
    <t>SD3</t>
  </si>
  <si>
    <t>SD4</t>
  </si>
  <si>
    <t>SD5</t>
  </si>
  <si>
    <t>SD6</t>
  </si>
  <si>
    <t>SD7</t>
  </si>
  <si>
    <t>SD8</t>
  </si>
  <si>
    <t>SD9</t>
  </si>
  <si>
    <t>SD10</t>
  </si>
  <si>
    <t>SD11</t>
  </si>
  <si>
    <t>SD12</t>
  </si>
  <si>
    <t>SD13</t>
  </si>
  <si>
    <t>SD14</t>
  </si>
  <si>
    <t>SD15</t>
  </si>
  <si>
    <t>SD16</t>
  </si>
  <si>
    <t>SD17</t>
  </si>
  <si>
    <t>SD18</t>
  </si>
  <si>
    <t>SD19</t>
  </si>
  <si>
    <t>SD20</t>
  </si>
  <si>
    <t>SD21</t>
  </si>
  <si>
    <t>SD22</t>
  </si>
  <si>
    <t>SD23</t>
  </si>
  <si>
    <t>SD24</t>
  </si>
  <si>
    <t>SD25</t>
  </si>
  <si>
    <t>SD26</t>
  </si>
  <si>
    <t>SD27</t>
  </si>
  <si>
    <t>r hitung</t>
  </si>
  <si>
    <t>r tabel</t>
  </si>
  <si>
    <t>Keterangan</t>
  </si>
  <si>
    <t>PROGRAM STUDI PGSD STKIP NU INDRAMAYU</t>
  </si>
  <si>
    <t>REKAPITULASI RELIABILITAS ANGKET UJI COBA</t>
  </si>
  <si>
    <t>Xi</t>
  </si>
  <si>
    <t>Xi2</t>
  </si>
  <si>
    <t>Xj</t>
  </si>
  <si>
    <t>N</t>
  </si>
  <si>
    <t>S2j</t>
  </si>
  <si>
    <t>ΣS2j</t>
  </si>
  <si>
    <t>S2x</t>
  </si>
  <si>
    <t>α</t>
  </si>
  <si>
    <t>Reliabel</t>
  </si>
  <si>
    <t>Aspek Penilaian</t>
  </si>
  <si>
    <t>SD4A01</t>
  </si>
  <si>
    <t>SD4A02</t>
  </si>
  <si>
    <t>SD4A03</t>
  </si>
  <si>
    <t>SD4A04</t>
  </si>
  <si>
    <t>SD4A05</t>
  </si>
  <si>
    <t>SD4A06</t>
  </si>
  <si>
    <t>SD4A07</t>
  </si>
  <si>
    <t>SD4A08</t>
  </si>
  <si>
    <t>SD4A09</t>
  </si>
  <si>
    <t>SD4A10</t>
  </si>
  <si>
    <t>SD4A11</t>
  </si>
  <si>
    <t>SD4A12</t>
  </si>
  <si>
    <t>SD4A13</t>
  </si>
  <si>
    <t>SD4A14</t>
  </si>
  <si>
    <t>SD4A15</t>
  </si>
  <si>
    <t>SD4A16</t>
  </si>
  <si>
    <t>SD4A17</t>
  </si>
  <si>
    <t>SD4A18</t>
  </si>
  <si>
    <t>SD4A19</t>
  </si>
  <si>
    <t>SD4A20</t>
  </si>
  <si>
    <t>SD4A21</t>
  </si>
  <si>
    <t>SD4A22</t>
  </si>
  <si>
    <t>Jumlah Item</t>
  </si>
  <si>
    <t>Jumlah Aspek</t>
  </si>
  <si>
    <t>Persentase</t>
  </si>
  <si>
    <t>Persentase Item</t>
  </si>
  <si>
    <t>Persentase Aspek</t>
  </si>
  <si>
    <t>Kategori</t>
  </si>
  <si>
    <t>Rata-rata</t>
  </si>
  <si>
    <t>Sangat Layak</t>
  </si>
  <si>
    <t>Layak</t>
  </si>
  <si>
    <t xml:space="preserve">Aspek Penilaian </t>
  </si>
  <si>
    <t>Kebahasaan</t>
  </si>
  <si>
    <t>Kegrafisan</t>
  </si>
  <si>
    <t>Pengembangan</t>
  </si>
  <si>
    <t>Cakupan Materi</t>
  </si>
  <si>
    <t>Validator 1</t>
  </si>
  <si>
    <t>Validator 2</t>
  </si>
  <si>
    <t>Aspek</t>
  </si>
  <si>
    <t>Kriteria</t>
  </si>
  <si>
    <t>Kelayakan Isi</t>
  </si>
  <si>
    <t>Penyajian</t>
  </si>
  <si>
    <t>Prinsip Pengembangan</t>
  </si>
  <si>
    <t>Pendekatan Etnosains</t>
  </si>
  <si>
    <t>Jumlah Skor</t>
  </si>
  <si>
    <t>Nilai</t>
  </si>
  <si>
    <t>A</t>
  </si>
  <si>
    <t>Sangat Valid</t>
  </si>
  <si>
    <t>Interval</t>
  </si>
  <si>
    <t>25% &lt; - ≤ 43.75%</t>
  </si>
  <si>
    <t>43.76% &lt; - ≤ 62.50%</t>
  </si>
  <si>
    <t>62.51% &lt; - ≤ 81.25%</t>
  </si>
  <si>
    <t>81.26% &lt; - ≤ 100%</t>
  </si>
  <si>
    <t>Tidak Layak</t>
  </si>
  <si>
    <t>Kurang Layak</t>
  </si>
  <si>
    <t>ΣXj2</t>
  </si>
  <si>
    <t xml:space="preserve">jumlah </t>
  </si>
  <si>
    <t>REKAPITULASI OLAH DATA PENGGUNA BUKU AJAR KONSEP DASAR IPA BERMUATAN ETNOSAINS</t>
  </si>
  <si>
    <t>REKAPITULASI OLAH DATA VALIDATOR BUKU AJAR KONSEP DASAR IPA BERMUATAN ETNOSAINS</t>
  </si>
  <si>
    <t>REKAPITULASI VALIDISI ANGKET UJI COBA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</si>
</sst>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1" fillId="0" borderId="1" xfId="0" applyNumberFormat="1" applyFont="1" applyBorder="1"/>
    <xf numFmtId="0" fontId="1" fillId="0" borderId="0" xfId="0" applyFont="1" applyBorder="1"/>
    <xf numFmtId="0" fontId="1" fillId="0" borderId="1" xfId="0" applyFont="1" applyFill="1" applyBorder="1" applyAlignment="1">
      <alignment horizontal="center" vertical="center"/>
    </xf>
    <xf numFmtId="164" fontId="1" fillId="0" borderId="0" xfId="0" applyNumberFormat="1" applyFont="1"/>
    <xf numFmtId="2" fontId="2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/>
    </xf>
    <xf numFmtId="165" fontId="0" fillId="0" borderId="0" xfId="0" applyNumberFormat="1"/>
    <xf numFmtId="0" fontId="1" fillId="0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'Olah Data Angket'!$O$16</c:f>
              <c:strCache>
                <c:ptCount val="1"/>
                <c:pt idx="0">
                  <c:v>Cakupan Materi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'Olah Data Angket'!$P$15</c:f>
              <c:strCache>
                <c:ptCount val="1"/>
                <c:pt idx="0">
                  <c:v>Persentase</c:v>
                </c:pt>
              </c:strCache>
            </c:strRef>
          </c:cat>
          <c:val>
            <c:numRef>
              <c:f>'Olah Data Angket'!$P$16</c:f>
              <c:numCache>
                <c:formatCode>General</c:formatCode>
                <c:ptCount val="1"/>
                <c:pt idx="0">
                  <c:v>86.36</c:v>
                </c:pt>
              </c:numCache>
            </c:numRef>
          </c:val>
        </c:ser>
        <c:ser>
          <c:idx val="1"/>
          <c:order val="1"/>
          <c:tx>
            <c:strRef>
              <c:f>'Olah Data Angket'!$O$17</c:f>
              <c:strCache>
                <c:ptCount val="1"/>
                <c:pt idx="0">
                  <c:v>Kebahasaan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'Olah Data Angket'!$P$15</c:f>
              <c:strCache>
                <c:ptCount val="1"/>
                <c:pt idx="0">
                  <c:v>Persentase</c:v>
                </c:pt>
              </c:strCache>
            </c:strRef>
          </c:cat>
          <c:val>
            <c:numRef>
              <c:f>'Olah Data Angket'!$P$17</c:f>
              <c:numCache>
                <c:formatCode>General</c:formatCode>
                <c:ptCount val="1"/>
                <c:pt idx="0">
                  <c:v>80.680000000000007</c:v>
                </c:pt>
              </c:numCache>
            </c:numRef>
          </c:val>
        </c:ser>
        <c:ser>
          <c:idx val="2"/>
          <c:order val="2"/>
          <c:tx>
            <c:strRef>
              <c:f>'Olah Data Angket'!$O$18</c:f>
              <c:strCache>
                <c:ptCount val="1"/>
                <c:pt idx="0">
                  <c:v>Kegrafisan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'Olah Data Angket'!$P$15</c:f>
              <c:strCache>
                <c:ptCount val="1"/>
                <c:pt idx="0">
                  <c:v>Persentase</c:v>
                </c:pt>
              </c:strCache>
            </c:strRef>
          </c:cat>
          <c:val>
            <c:numRef>
              <c:f>'Olah Data Angket'!$P$18</c:f>
              <c:numCache>
                <c:formatCode>General</c:formatCode>
                <c:ptCount val="1"/>
                <c:pt idx="0">
                  <c:v>80.11</c:v>
                </c:pt>
              </c:numCache>
            </c:numRef>
          </c:val>
        </c:ser>
        <c:ser>
          <c:idx val="3"/>
          <c:order val="3"/>
          <c:tx>
            <c:strRef>
              <c:f>'Olah Data Angket'!$O$19</c:f>
              <c:strCache>
                <c:ptCount val="1"/>
                <c:pt idx="0">
                  <c:v>Pengembangan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'Olah Data Angket'!$P$15</c:f>
              <c:strCache>
                <c:ptCount val="1"/>
                <c:pt idx="0">
                  <c:v>Persentase</c:v>
                </c:pt>
              </c:strCache>
            </c:strRef>
          </c:cat>
          <c:val>
            <c:numRef>
              <c:f>'Olah Data Angket'!$P$19</c:f>
              <c:numCache>
                <c:formatCode>General</c:formatCode>
                <c:ptCount val="1"/>
                <c:pt idx="0">
                  <c:v>79.260000000000005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0803840"/>
        <c:axId val="320804232"/>
      </c:barChart>
      <c:catAx>
        <c:axId val="32080384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Aspek Penilaian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320804232"/>
        <c:crosses val="autoZero"/>
        <c:auto val="1"/>
        <c:lblAlgn val="ctr"/>
        <c:lblOffset val="100"/>
        <c:noMultiLvlLbl val="0"/>
      </c:catAx>
      <c:valAx>
        <c:axId val="320804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Persentase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803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529167</xdr:colOff>
      <xdr:row>23</xdr:row>
      <xdr:rowOff>148166</xdr:rowOff>
    </xdr:from>
    <xdr:to>
      <xdr:col>16</xdr:col>
      <xdr:colOff>677334</xdr:colOff>
      <xdr:row>36</xdr:row>
      <xdr:rowOff>138641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workbookViewId="0">
      <selection activeCell="K10" sqref="K10"/>
    </sheetView>
  </sheetViews>
  <sheetFormatPr defaultRowHeight="15" x14ac:dyDescent="0.25"/>
  <cols>
    <col min="1" max="1" width="4.7109375" customWidth="1"/>
    <col min="2" max="2" width="12.42578125" customWidth="1"/>
    <col min="3" max="17" width="6.7109375" customWidth="1"/>
  </cols>
  <sheetData>
    <row r="1" spans="1:18" x14ac:dyDescent="0.25">
      <c r="A1" s="33" t="s">
        <v>105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8" x14ac:dyDescent="0.25">
      <c r="A2" s="33" t="s">
        <v>34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4" spans="1:18" x14ac:dyDescent="0.25">
      <c r="A4" s="34" t="s">
        <v>0</v>
      </c>
      <c r="B4" s="34" t="s">
        <v>1</v>
      </c>
      <c r="C4" s="35" t="s">
        <v>2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4" t="s">
        <v>3</v>
      </c>
    </row>
    <row r="5" spans="1:18" x14ac:dyDescent="0.25">
      <c r="A5" s="34"/>
      <c r="B5" s="34"/>
      <c r="C5" s="6">
        <v>1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>
        <v>14</v>
      </c>
      <c r="Q5" s="6">
        <v>15</v>
      </c>
      <c r="R5" s="34"/>
    </row>
    <row r="6" spans="1:18" x14ac:dyDescent="0.25">
      <c r="A6" s="7">
        <v>1</v>
      </c>
      <c r="B6" s="9" t="s">
        <v>4</v>
      </c>
      <c r="C6" s="8">
        <v>4</v>
      </c>
      <c r="D6" s="8">
        <v>2</v>
      </c>
      <c r="E6" s="8">
        <v>3</v>
      </c>
      <c r="F6" s="8">
        <v>3</v>
      </c>
      <c r="G6" s="8">
        <v>3</v>
      </c>
      <c r="H6" s="8">
        <v>2</v>
      </c>
      <c r="I6" s="8">
        <v>2</v>
      </c>
      <c r="J6" s="8">
        <v>3</v>
      </c>
      <c r="K6" s="8">
        <v>3</v>
      </c>
      <c r="L6" s="8">
        <v>3</v>
      </c>
      <c r="M6" s="8">
        <v>3</v>
      </c>
      <c r="N6" s="8">
        <v>2</v>
      </c>
      <c r="O6" s="8">
        <v>2</v>
      </c>
      <c r="P6" s="8">
        <v>2</v>
      </c>
      <c r="Q6" s="8">
        <v>3</v>
      </c>
      <c r="R6" s="9">
        <f>SUM(C6:Q6)</f>
        <v>40</v>
      </c>
    </row>
    <row r="7" spans="1:18" x14ac:dyDescent="0.25">
      <c r="A7" s="7">
        <v>2</v>
      </c>
      <c r="B7" s="9" t="s">
        <v>5</v>
      </c>
      <c r="C7" s="8">
        <v>4</v>
      </c>
      <c r="D7" s="8">
        <v>3</v>
      </c>
      <c r="E7" s="8">
        <v>4</v>
      </c>
      <c r="F7" s="8">
        <v>4</v>
      </c>
      <c r="G7" s="8">
        <v>2</v>
      </c>
      <c r="H7" s="8">
        <v>4</v>
      </c>
      <c r="I7" s="8">
        <v>4</v>
      </c>
      <c r="J7" s="8">
        <v>3</v>
      </c>
      <c r="K7" s="8">
        <v>4</v>
      </c>
      <c r="L7" s="8">
        <v>4</v>
      </c>
      <c r="M7" s="8">
        <v>2</v>
      </c>
      <c r="N7" s="8">
        <v>4</v>
      </c>
      <c r="O7" s="8">
        <v>3</v>
      </c>
      <c r="P7" s="8">
        <v>2</v>
      </c>
      <c r="Q7" s="8">
        <v>3</v>
      </c>
      <c r="R7" s="9">
        <f t="shared" ref="R7:R32" si="0">SUM(C7:Q7)</f>
        <v>50</v>
      </c>
    </row>
    <row r="8" spans="1:18" x14ac:dyDescent="0.25">
      <c r="A8" s="7">
        <v>3</v>
      </c>
      <c r="B8" s="9" t="s">
        <v>6</v>
      </c>
      <c r="C8" s="8">
        <v>3</v>
      </c>
      <c r="D8" s="8">
        <v>2</v>
      </c>
      <c r="E8" s="8">
        <v>4</v>
      </c>
      <c r="F8" s="8">
        <v>2</v>
      </c>
      <c r="G8" s="8">
        <v>3</v>
      </c>
      <c r="H8" s="8">
        <v>2</v>
      </c>
      <c r="I8" s="8">
        <v>2</v>
      </c>
      <c r="J8" s="8">
        <v>2</v>
      </c>
      <c r="K8" s="8">
        <v>4</v>
      </c>
      <c r="L8" s="8">
        <v>1</v>
      </c>
      <c r="M8" s="8">
        <v>4</v>
      </c>
      <c r="N8" s="8">
        <v>4</v>
      </c>
      <c r="O8" s="8">
        <v>4</v>
      </c>
      <c r="P8" s="8">
        <v>2</v>
      </c>
      <c r="Q8" s="8">
        <v>4</v>
      </c>
      <c r="R8" s="9">
        <f t="shared" si="0"/>
        <v>43</v>
      </c>
    </row>
    <row r="9" spans="1:18" x14ac:dyDescent="0.25">
      <c r="A9" s="7">
        <v>4</v>
      </c>
      <c r="B9" s="9" t="s">
        <v>7</v>
      </c>
      <c r="C9" s="8">
        <v>4</v>
      </c>
      <c r="D9" s="8">
        <v>2</v>
      </c>
      <c r="E9" s="8">
        <v>3</v>
      </c>
      <c r="F9" s="8">
        <v>3</v>
      </c>
      <c r="G9" s="8">
        <v>3</v>
      </c>
      <c r="H9" s="8">
        <v>3</v>
      </c>
      <c r="I9" s="8">
        <v>2</v>
      </c>
      <c r="J9" s="8">
        <v>2</v>
      </c>
      <c r="K9" s="8">
        <v>3</v>
      </c>
      <c r="L9" s="8">
        <v>3</v>
      </c>
      <c r="M9" s="8">
        <v>2</v>
      </c>
      <c r="N9" s="8">
        <v>2</v>
      </c>
      <c r="O9" s="8">
        <v>3</v>
      </c>
      <c r="P9" s="8">
        <v>3</v>
      </c>
      <c r="Q9" s="8">
        <v>3</v>
      </c>
      <c r="R9" s="9">
        <f t="shared" si="0"/>
        <v>41</v>
      </c>
    </row>
    <row r="10" spans="1:18" x14ac:dyDescent="0.25">
      <c r="A10" s="7">
        <v>5</v>
      </c>
      <c r="B10" s="9" t="s">
        <v>8</v>
      </c>
      <c r="C10" s="8">
        <v>2</v>
      </c>
      <c r="D10" s="8">
        <v>2</v>
      </c>
      <c r="E10" s="8">
        <v>4</v>
      </c>
      <c r="F10" s="8">
        <v>3</v>
      </c>
      <c r="G10" s="8">
        <v>3</v>
      </c>
      <c r="H10" s="8">
        <v>4</v>
      </c>
      <c r="I10" s="8">
        <v>3</v>
      </c>
      <c r="J10" s="8">
        <v>3</v>
      </c>
      <c r="K10" s="8">
        <v>3</v>
      </c>
      <c r="L10" s="8">
        <v>2</v>
      </c>
      <c r="M10" s="8">
        <v>4</v>
      </c>
      <c r="N10" s="8">
        <v>3</v>
      </c>
      <c r="O10" s="8">
        <v>2</v>
      </c>
      <c r="P10" s="8">
        <v>2</v>
      </c>
      <c r="Q10" s="8">
        <v>3</v>
      </c>
      <c r="R10" s="9">
        <f t="shared" si="0"/>
        <v>43</v>
      </c>
    </row>
    <row r="11" spans="1:18" x14ac:dyDescent="0.25">
      <c r="A11" s="7">
        <v>6</v>
      </c>
      <c r="B11" s="9" t="s">
        <v>9</v>
      </c>
      <c r="C11" s="8">
        <v>4</v>
      </c>
      <c r="D11" s="8">
        <v>2</v>
      </c>
      <c r="E11" s="8">
        <v>2</v>
      </c>
      <c r="F11" s="8">
        <v>4</v>
      </c>
      <c r="G11" s="8">
        <v>2</v>
      </c>
      <c r="H11" s="8">
        <v>3</v>
      </c>
      <c r="I11" s="8">
        <v>2</v>
      </c>
      <c r="J11" s="8">
        <v>2</v>
      </c>
      <c r="K11" s="8">
        <v>3</v>
      </c>
      <c r="L11" s="8">
        <v>3</v>
      </c>
      <c r="M11" s="8">
        <v>2</v>
      </c>
      <c r="N11" s="8">
        <v>3</v>
      </c>
      <c r="O11" s="8">
        <v>3</v>
      </c>
      <c r="P11" s="8">
        <v>2</v>
      </c>
      <c r="Q11" s="8">
        <v>2</v>
      </c>
      <c r="R11" s="9">
        <f t="shared" si="0"/>
        <v>39</v>
      </c>
    </row>
    <row r="12" spans="1:18" x14ac:dyDescent="0.25">
      <c r="A12" s="7">
        <v>7</v>
      </c>
      <c r="B12" s="9" t="s">
        <v>10</v>
      </c>
      <c r="C12" s="8">
        <v>4</v>
      </c>
      <c r="D12" s="8">
        <v>3</v>
      </c>
      <c r="E12" s="8">
        <v>3</v>
      </c>
      <c r="F12" s="8">
        <v>3</v>
      </c>
      <c r="G12" s="8">
        <v>1</v>
      </c>
      <c r="H12" s="8">
        <v>3</v>
      </c>
      <c r="I12" s="8">
        <v>2</v>
      </c>
      <c r="J12" s="8">
        <v>2</v>
      </c>
      <c r="K12" s="8">
        <v>2</v>
      </c>
      <c r="L12" s="8">
        <v>2</v>
      </c>
      <c r="M12" s="8">
        <v>2</v>
      </c>
      <c r="N12" s="8">
        <v>3</v>
      </c>
      <c r="O12" s="8">
        <v>2</v>
      </c>
      <c r="P12" s="8">
        <v>2</v>
      </c>
      <c r="Q12" s="8">
        <v>2</v>
      </c>
      <c r="R12" s="9">
        <f t="shared" si="0"/>
        <v>36</v>
      </c>
    </row>
    <row r="13" spans="1:18" x14ac:dyDescent="0.25">
      <c r="A13" s="7">
        <v>8</v>
      </c>
      <c r="B13" s="9" t="s">
        <v>11</v>
      </c>
      <c r="C13" s="8">
        <v>4</v>
      </c>
      <c r="D13" s="8">
        <v>3</v>
      </c>
      <c r="E13" s="8">
        <v>2</v>
      </c>
      <c r="F13" s="8">
        <v>2</v>
      </c>
      <c r="G13" s="8">
        <v>3</v>
      </c>
      <c r="H13" s="8">
        <v>3</v>
      </c>
      <c r="I13" s="8">
        <v>2</v>
      </c>
      <c r="J13" s="8">
        <v>3</v>
      </c>
      <c r="K13" s="8">
        <v>3</v>
      </c>
      <c r="L13" s="8">
        <v>2</v>
      </c>
      <c r="M13" s="8">
        <v>2</v>
      </c>
      <c r="N13" s="8">
        <v>2</v>
      </c>
      <c r="O13" s="8">
        <v>2</v>
      </c>
      <c r="P13" s="8">
        <v>3</v>
      </c>
      <c r="Q13" s="8">
        <v>3</v>
      </c>
      <c r="R13" s="9">
        <f t="shared" si="0"/>
        <v>39</v>
      </c>
    </row>
    <row r="14" spans="1:18" x14ac:dyDescent="0.25">
      <c r="A14" s="7">
        <v>9</v>
      </c>
      <c r="B14" s="9" t="s">
        <v>12</v>
      </c>
      <c r="C14" s="8">
        <v>2</v>
      </c>
      <c r="D14" s="8">
        <v>1</v>
      </c>
      <c r="E14" s="8">
        <v>2</v>
      </c>
      <c r="F14" s="8">
        <v>3</v>
      </c>
      <c r="G14" s="8">
        <v>2</v>
      </c>
      <c r="H14" s="8">
        <v>2</v>
      </c>
      <c r="I14" s="8">
        <v>2</v>
      </c>
      <c r="J14" s="8">
        <v>2</v>
      </c>
      <c r="K14" s="8">
        <v>4</v>
      </c>
      <c r="L14" s="8">
        <v>2</v>
      </c>
      <c r="M14" s="8">
        <v>3</v>
      </c>
      <c r="N14" s="8">
        <v>1</v>
      </c>
      <c r="O14" s="8">
        <v>2</v>
      </c>
      <c r="P14" s="8">
        <v>1</v>
      </c>
      <c r="Q14" s="8">
        <v>2</v>
      </c>
      <c r="R14" s="9">
        <f t="shared" si="0"/>
        <v>31</v>
      </c>
    </row>
    <row r="15" spans="1:18" x14ac:dyDescent="0.25">
      <c r="A15" s="7">
        <v>10</v>
      </c>
      <c r="B15" s="9" t="s">
        <v>13</v>
      </c>
      <c r="C15" s="8">
        <v>4</v>
      </c>
      <c r="D15" s="8">
        <v>1</v>
      </c>
      <c r="E15" s="8">
        <v>1</v>
      </c>
      <c r="F15" s="8">
        <v>1</v>
      </c>
      <c r="G15" s="8">
        <v>2</v>
      </c>
      <c r="H15" s="8">
        <v>2</v>
      </c>
      <c r="I15" s="8">
        <v>1</v>
      </c>
      <c r="J15" s="8">
        <v>2</v>
      </c>
      <c r="K15" s="8">
        <v>2</v>
      </c>
      <c r="L15" s="8">
        <v>2</v>
      </c>
      <c r="M15" s="8">
        <v>2</v>
      </c>
      <c r="N15" s="8">
        <v>2</v>
      </c>
      <c r="O15" s="8">
        <v>1</v>
      </c>
      <c r="P15" s="8">
        <v>2</v>
      </c>
      <c r="Q15" s="8">
        <v>1</v>
      </c>
      <c r="R15" s="9">
        <f t="shared" si="0"/>
        <v>26</v>
      </c>
    </row>
    <row r="16" spans="1:18" x14ac:dyDescent="0.25">
      <c r="A16" s="7">
        <v>11</v>
      </c>
      <c r="B16" s="9" t="s">
        <v>14</v>
      </c>
      <c r="C16" s="8">
        <v>1</v>
      </c>
      <c r="D16" s="8">
        <v>4</v>
      </c>
      <c r="E16" s="8">
        <v>3</v>
      </c>
      <c r="F16" s="8">
        <v>2</v>
      </c>
      <c r="G16" s="8">
        <v>4</v>
      </c>
      <c r="H16" s="8">
        <v>2</v>
      </c>
      <c r="I16" s="8">
        <v>4</v>
      </c>
      <c r="J16" s="8">
        <v>2</v>
      </c>
      <c r="K16" s="8">
        <v>3</v>
      </c>
      <c r="L16" s="8">
        <v>4</v>
      </c>
      <c r="M16" s="8">
        <v>3</v>
      </c>
      <c r="N16" s="8">
        <v>2</v>
      </c>
      <c r="O16" s="8">
        <v>4</v>
      </c>
      <c r="P16" s="8">
        <v>4</v>
      </c>
      <c r="Q16" s="8">
        <v>4</v>
      </c>
      <c r="R16" s="9">
        <f t="shared" si="0"/>
        <v>46</v>
      </c>
    </row>
    <row r="17" spans="1:18" x14ac:dyDescent="0.25">
      <c r="A17" s="7">
        <v>12</v>
      </c>
      <c r="B17" s="9" t="s">
        <v>15</v>
      </c>
      <c r="C17" s="8">
        <v>4</v>
      </c>
      <c r="D17" s="8">
        <v>2</v>
      </c>
      <c r="E17" s="8">
        <v>2</v>
      </c>
      <c r="F17" s="8">
        <v>4</v>
      </c>
      <c r="G17" s="8">
        <v>3</v>
      </c>
      <c r="H17" s="8">
        <v>3</v>
      </c>
      <c r="I17" s="8">
        <v>2</v>
      </c>
      <c r="J17" s="8">
        <v>2</v>
      </c>
      <c r="K17" s="8">
        <v>1</v>
      </c>
      <c r="L17" s="8">
        <v>3</v>
      </c>
      <c r="M17" s="8">
        <v>4</v>
      </c>
      <c r="N17" s="8">
        <v>3</v>
      </c>
      <c r="O17" s="8">
        <v>3</v>
      </c>
      <c r="P17" s="8">
        <v>1</v>
      </c>
      <c r="Q17" s="8">
        <v>1</v>
      </c>
      <c r="R17" s="9">
        <f t="shared" si="0"/>
        <v>38</v>
      </c>
    </row>
    <row r="18" spans="1:18" x14ac:dyDescent="0.25">
      <c r="A18" s="7">
        <v>13</v>
      </c>
      <c r="B18" s="9" t="s">
        <v>16</v>
      </c>
      <c r="C18" s="8">
        <v>2</v>
      </c>
      <c r="D18" s="8">
        <v>2</v>
      </c>
      <c r="E18" s="8">
        <v>1</v>
      </c>
      <c r="F18" s="8">
        <v>3</v>
      </c>
      <c r="G18" s="8">
        <v>2</v>
      </c>
      <c r="H18" s="8">
        <v>3</v>
      </c>
      <c r="I18" s="8">
        <v>2</v>
      </c>
      <c r="J18" s="8">
        <v>2</v>
      </c>
      <c r="K18" s="8">
        <v>3</v>
      </c>
      <c r="L18" s="8">
        <v>1</v>
      </c>
      <c r="M18" s="8">
        <v>1</v>
      </c>
      <c r="N18" s="8">
        <v>1</v>
      </c>
      <c r="O18" s="8">
        <v>2</v>
      </c>
      <c r="P18" s="8">
        <v>2</v>
      </c>
      <c r="Q18" s="8">
        <v>4</v>
      </c>
      <c r="R18" s="9">
        <f t="shared" si="0"/>
        <v>31</v>
      </c>
    </row>
    <row r="19" spans="1:18" x14ac:dyDescent="0.25">
      <c r="A19" s="7">
        <v>14</v>
      </c>
      <c r="B19" s="9" t="s">
        <v>17</v>
      </c>
      <c r="C19" s="8">
        <v>1</v>
      </c>
      <c r="D19" s="8">
        <v>1</v>
      </c>
      <c r="E19" s="8">
        <v>3</v>
      </c>
      <c r="F19" s="8">
        <v>2</v>
      </c>
      <c r="G19" s="8">
        <v>2</v>
      </c>
      <c r="H19" s="8">
        <v>3</v>
      </c>
      <c r="I19" s="8">
        <v>2</v>
      </c>
      <c r="J19" s="8">
        <v>2</v>
      </c>
      <c r="K19" s="8">
        <v>3</v>
      </c>
      <c r="L19" s="8">
        <v>3</v>
      </c>
      <c r="M19" s="8">
        <v>2</v>
      </c>
      <c r="N19" s="8">
        <v>4</v>
      </c>
      <c r="O19" s="8">
        <v>2</v>
      </c>
      <c r="P19" s="8">
        <v>2</v>
      </c>
      <c r="Q19" s="8">
        <v>2</v>
      </c>
      <c r="R19" s="9">
        <f t="shared" si="0"/>
        <v>34</v>
      </c>
    </row>
    <row r="20" spans="1:18" x14ac:dyDescent="0.25">
      <c r="A20" s="7">
        <v>15</v>
      </c>
      <c r="B20" s="9" t="s">
        <v>18</v>
      </c>
      <c r="C20" s="8">
        <v>1</v>
      </c>
      <c r="D20" s="8">
        <v>3</v>
      </c>
      <c r="E20" s="8">
        <v>2</v>
      </c>
      <c r="F20" s="8">
        <v>2</v>
      </c>
      <c r="G20" s="8">
        <v>2</v>
      </c>
      <c r="H20" s="8">
        <v>3</v>
      </c>
      <c r="I20" s="8">
        <v>2</v>
      </c>
      <c r="J20" s="8">
        <v>2</v>
      </c>
      <c r="K20" s="8">
        <v>4</v>
      </c>
      <c r="L20" s="8">
        <v>3</v>
      </c>
      <c r="M20" s="8">
        <v>4</v>
      </c>
      <c r="N20" s="8">
        <v>1</v>
      </c>
      <c r="O20" s="8">
        <v>2</v>
      </c>
      <c r="P20" s="8">
        <v>2</v>
      </c>
      <c r="Q20" s="8">
        <v>4</v>
      </c>
      <c r="R20" s="9">
        <f t="shared" si="0"/>
        <v>37</v>
      </c>
    </row>
    <row r="21" spans="1:18" x14ac:dyDescent="0.25">
      <c r="A21" s="7">
        <v>16</v>
      </c>
      <c r="B21" s="9" t="s">
        <v>19</v>
      </c>
      <c r="C21" s="8">
        <v>2</v>
      </c>
      <c r="D21" s="8">
        <v>1</v>
      </c>
      <c r="E21" s="8">
        <v>3</v>
      </c>
      <c r="F21" s="8">
        <v>1</v>
      </c>
      <c r="G21" s="8">
        <v>3</v>
      </c>
      <c r="H21" s="8">
        <v>3</v>
      </c>
      <c r="I21" s="8">
        <v>2</v>
      </c>
      <c r="J21" s="8">
        <v>1</v>
      </c>
      <c r="K21" s="8">
        <v>3</v>
      </c>
      <c r="L21" s="8">
        <v>2</v>
      </c>
      <c r="M21" s="8">
        <v>2</v>
      </c>
      <c r="N21" s="8">
        <v>3</v>
      </c>
      <c r="O21" s="8">
        <v>2</v>
      </c>
      <c r="P21" s="8">
        <v>2</v>
      </c>
      <c r="Q21" s="8">
        <v>2</v>
      </c>
      <c r="R21" s="9">
        <f t="shared" si="0"/>
        <v>32</v>
      </c>
    </row>
    <row r="22" spans="1:18" x14ac:dyDescent="0.25">
      <c r="A22" s="7">
        <v>17</v>
      </c>
      <c r="B22" s="9" t="s">
        <v>20</v>
      </c>
      <c r="C22" s="8">
        <v>3</v>
      </c>
      <c r="D22" s="8">
        <v>4</v>
      </c>
      <c r="E22" s="8">
        <v>3</v>
      </c>
      <c r="F22" s="8">
        <v>3</v>
      </c>
      <c r="G22" s="8">
        <v>4</v>
      </c>
      <c r="H22" s="8">
        <v>4</v>
      </c>
      <c r="I22" s="8">
        <v>3</v>
      </c>
      <c r="J22" s="8">
        <v>3</v>
      </c>
      <c r="K22" s="8">
        <v>3</v>
      </c>
      <c r="L22" s="8">
        <v>3</v>
      </c>
      <c r="M22" s="8">
        <v>4</v>
      </c>
      <c r="N22" s="8">
        <v>3</v>
      </c>
      <c r="O22" s="8">
        <v>2</v>
      </c>
      <c r="P22" s="8">
        <v>3</v>
      </c>
      <c r="Q22" s="8">
        <v>3</v>
      </c>
      <c r="R22" s="9">
        <f t="shared" si="0"/>
        <v>48</v>
      </c>
    </row>
    <row r="23" spans="1:18" x14ac:dyDescent="0.25">
      <c r="A23" s="7">
        <v>18</v>
      </c>
      <c r="B23" s="9" t="s">
        <v>21</v>
      </c>
      <c r="C23" s="8">
        <v>3</v>
      </c>
      <c r="D23" s="8">
        <v>3</v>
      </c>
      <c r="E23" s="8">
        <v>3</v>
      </c>
      <c r="F23" s="8">
        <v>3</v>
      </c>
      <c r="G23" s="8">
        <v>3</v>
      </c>
      <c r="H23" s="8">
        <v>4</v>
      </c>
      <c r="I23" s="8">
        <v>2</v>
      </c>
      <c r="J23" s="8">
        <v>3</v>
      </c>
      <c r="K23" s="8">
        <v>3</v>
      </c>
      <c r="L23" s="8">
        <v>4</v>
      </c>
      <c r="M23" s="8">
        <v>3</v>
      </c>
      <c r="N23" s="8">
        <v>4</v>
      </c>
      <c r="O23" s="8">
        <v>4</v>
      </c>
      <c r="P23" s="8">
        <v>2</v>
      </c>
      <c r="Q23" s="8">
        <v>1</v>
      </c>
      <c r="R23" s="9">
        <f t="shared" si="0"/>
        <v>45</v>
      </c>
    </row>
    <row r="24" spans="1:18" x14ac:dyDescent="0.25">
      <c r="A24" s="7">
        <v>19</v>
      </c>
      <c r="B24" s="9" t="s">
        <v>22</v>
      </c>
      <c r="C24" s="8">
        <v>2</v>
      </c>
      <c r="D24" s="8">
        <v>3</v>
      </c>
      <c r="E24" s="8">
        <v>2</v>
      </c>
      <c r="F24" s="8">
        <v>3</v>
      </c>
      <c r="G24" s="8">
        <v>2</v>
      </c>
      <c r="H24" s="8">
        <v>1</v>
      </c>
      <c r="I24" s="8">
        <v>2</v>
      </c>
      <c r="J24" s="8">
        <v>2</v>
      </c>
      <c r="K24" s="8">
        <v>2</v>
      </c>
      <c r="L24" s="8">
        <v>1</v>
      </c>
      <c r="M24" s="8">
        <v>4</v>
      </c>
      <c r="N24" s="8">
        <v>3</v>
      </c>
      <c r="O24" s="8">
        <v>2</v>
      </c>
      <c r="P24" s="8">
        <v>1</v>
      </c>
      <c r="Q24" s="8">
        <v>2</v>
      </c>
      <c r="R24" s="9">
        <f t="shared" si="0"/>
        <v>32</v>
      </c>
    </row>
    <row r="25" spans="1:18" x14ac:dyDescent="0.25">
      <c r="A25" s="7">
        <v>20</v>
      </c>
      <c r="B25" s="9" t="s">
        <v>23</v>
      </c>
      <c r="C25" s="8">
        <v>2</v>
      </c>
      <c r="D25" s="8">
        <v>2</v>
      </c>
      <c r="E25" s="8">
        <v>3</v>
      </c>
      <c r="F25" s="8">
        <v>4</v>
      </c>
      <c r="G25" s="8">
        <v>2</v>
      </c>
      <c r="H25" s="8">
        <v>1</v>
      </c>
      <c r="I25" s="8">
        <v>2</v>
      </c>
      <c r="J25" s="8">
        <v>2</v>
      </c>
      <c r="K25" s="8">
        <v>3</v>
      </c>
      <c r="L25" s="8">
        <v>2</v>
      </c>
      <c r="M25" s="8">
        <v>1</v>
      </c>
      <c r="N25" s="8">
        <v>3</v>
      </c>
      <c r="O25" s="8">
        <v>2</v>
      </c>
      <c r="P25" s="8">
        <v>2</v>
      </c>
      <c r="Q25" s="8">
        <v>2</v>
      </c>
      <c r="R25" s="9">
        <f t="shared" si="0"/>
        <v>33</v>
      </c>
    </row>
    <row r="26" spans="1:18" x14ac:dyDescent="0.25">
      <c r="A26" s="7">
        <v>21</v>
      </c>
      <c r="B26" s="9" t="s">
        <v>24</v>
      </c>
      <c r="C26" s="8">
        <v>4</v>
      </c>
      <c r="D26" s="8">
        <v>4</v>
      </c>
      <c r="E26" s="8">
        <v>2</v>
      </c>
      <c r="F26" s="8">
        <v>2</v>
      </c>
      <c r="G26" s="8">
        <v>3</v>
      </c>
      <c r="H26" s="8">
        <v>3</v>
      </c>
      <c r="I26" s="8">
        <v>2</v>
      </c>
      <c r="J26" s="8">
        <v>3</v>
      </c>
      <c r="K26" s="8">
        <v>4</v>
      </c>
      <c r="L26" s="8">
        <v>3</v>
      </c>
      <c r="M26" s="8">
        <v>3</v>
      </c>
      <c r="N26" s="8">
        <v>3</v>
      </c>
      <c r="O26" s="8">
        <v>2</v>
      </c>
      <c r="P26" s="8">
        <v>2</v>
      </c>
      <c r="Q26" s="8">
        <v>4</v>
      </c>
      <c r="R26" s="9">
        <f t="shared" si="0"/>
        <v>44</v>
      </c>
    </row>
    <row r="27" spans="1:18" x14ac:dyDescent="0.25">
      <c r="A27" s="7">
        <v>22</v>
      </c>
      <c r="B27" s="9" t="s">
        <v>25</v>
      </c>
      <c r="C27" s="8">
        <v>2</v>
      </c>
      <c r="D27" s="8">
        <v>3</v>
      </c>
      <c r="E27" s="8">
        <v>3</v>
      </c>
      <c r="F27" s="8">
        <v>3</v>
      </c>
      <c r="G27" s="8">
        <v>3</v>
      </c>
      <c r="H27" s="8">
        <v>2</v>
      </c>
      <c r="I27" s="8">
        <v>2</v>
      </c>
      <c r="J27" s="8">
        <v>2</v>
      </c>
      <c r="K27" s="8">
        <v>2</v>
      </c>
      <c r="L27" s="8">
        <v>3</v>
      </c>
      <c r="M27" s="8">
        <v>2</v>
      </c>
      <c r="N27" s="8">
        <v>4</v>
      </c>
      <c r="O27" s="8">
        <v>3</v>
      </c>
      <c r="P27" s="8">
        <v>1</v>
      </c>
      <c r="Q27" s="8">
        <v>2</v>
      </c>
      <c r="R27" s="9">
        <f t="shared" si="0"/>
        <v>37</v>
      </c>
    </row>
    <row r="28" spans="1:18" x14ac:dyDescent="0.25">
      <c r="A28" s="7">
        <v>23</v>
      </c>
      <c r="B28" s="9" t="s">
        <v>26</v>
      </c>
      <c r="C28" s="8">
        <v>4</v>
      </c>
      <c r="D28" s="8">
        <v>2</v>
      </c>
      <c r="E28" s="8">
        <v>3</v>
      </c>
      <c r="F28" s="8">
        <v>4</v>
      </c>
      <c r="G28" s="8">
        <v>3</v>
      </c>
      <c r="H28" s="8">
        <v>3</v>
      </c>
      <c r="I28" s="8">
        <v>3</v>
      </c>
      <c r="J28" s="8">
        <v>1</v>
      </c>
      <c r="K28" s="8">
        <v>2</v>
      </c>
      <c r="L28" s="8">
        <v>2</v>
      </c>
      <c r="M28" s="8">
        <v>2</v>
      </c>
      <c r="N28" s="8">
        <v>3</v>
      </c>
      <c r="O28" s="8">
        <v>3</v>
      </c>
      <c r="P28" s="8">
        <v>3</v>
      </c>
      <c r="Q28" s="8">
        <v>3</v>
      </c>
      <c r="R28" s="9">
        <f t="shared" si="0"/>
        <v>41</v>
      </c>
    </row>
    <row r="29" spans="1:18" x14ac:dyDescent="0.25">
      <c r="A29" s="7">
        <v>24</v>
      </c>
      <c r="B29" s="9" t="s">
        <v>27</v>
      </c>
      <c r="C29" s="8">
        <v>1</v>
      </c>
      <c r="D29" s="8">
        <v>3</v>
      </c>
      <c r="E29" s="8">
        <v>2</v>
      </c>
      <c r="F29" s="8">
        <v>2</v>
      </c>
      <c r="G29" s="8">
        <v>3</v>
      </c>
      <c r="H29" s="8">
        <v>3</v>
      </c>
      <c r="I29" s="8">
        <v>2</v>
      </c>
      <c r="J29" s="8">
        <v>2</v>
      </c>
      <c r="K29" s="8">
        <v>4</v>
      </c>
      <c r="L29" s="8">
        <v>2</v>
      </c>
      <c r="M29" s="8">
        <v>3</v>
      </c>
      <c r="N29" s="8">
        <v>2</v>
      </c>
      <c r="O29" s="8">
        <v>2</v>
      </c>
      <c r="P29" s="8">
        <v>1</v>
      </c>
      <c r="Q29" s="8">
        <v>2</v>
      </c>
      <c r="R29" s="9">
        <f t="shared" si="0"/>
        <v>34</v>
      </c>
    </row>
    <row r="30" spans="1:18" x14ac:dyDescent="0.25">
      <c r="A30" s="7">
        <v>25</v>
      </c>
      <c r="B30" s="9" t="s">
        <v>28</v>
      </c>
      <c r="C30" s="8">
        <v>4</v>
      </c>
      <c r="D30" s="8">
        <v>2</v>
      </c>
      <c r="E30" s="8">
        <v>3</v>
      </c>
      <c r="F30" s="8">
        <v>4</v>
      </c>
      <c r="G30" s="8">
        <v>4</v>
      </c>
      <c r="H30" s="8">
        <v>3</v>
      </c>
      <c r="I30" s="8">
        <v>3</v>
      </c>
      <c r="J30" s="8">
        <v>3</v>
      </c>
      <c r="K30" s="8">
        <v>4</v>
      </c>
      <c r="L30" s="8">
        <v>2</v>
      </c>
      <c r="M30" s="8">
        <v>4</v>
      </c>
      <c r="N30" s="8">
        <v>2</v>
      </c>
      <c r="O30" s="8">
        <v>2</v>
      </c>
      <c r="P30" s="8">
        <v>4</v>
      </c>
      <c r="Q30" s="8">
        <v>1</v>
      </c>
      <c r="R30" s="9">
        <f t="shared" si="0"/>
        <v>45</v>
      </c>
    </row>
    <row r="31" spans="1:18" x14ac:dyDescent="0.25">
      <c r="A31" s="7">
        <v>26</v>
      </c>
      <c r="B31" s="9" t="s">
        <v>29</v>
      </c>
      <c r="C31" s="8">
        <v>3</v>
      </c>
      <c r="D31" s="8">
        <v>2</v>
      </c>
      <c r="E31" s="8">
        <v>3</v>
      </c>
      <c r="F31" s="8">
        <v>3</v>
      </c>
      <c r="G31" s="8">
        <v>3</v>
      </c>
      <c r="H31" s="8">
        <v>3</v>
      </c>
      <c r="I31" s="8">
        <v>3</v>
      </c>
      <c r="J31" s="8">
        <v>3</v>
      </c>
      <c r="K31" s="8">
        <v>3</v>
      </c>
      <c r="L31" s="8">
        <v>2</v>
      </c>
      <c r="M31" s="8">
        <v>2</v>
      </c>
      <c r="N31" s="8">
        <v>3</v>
      </c>
      <c r="O31" s="8">
        <v>3</v>
      </c>
      <c r="P31" s="8">
        <v>4</v>
      </c>
      <c r="Q31" s="8">
        <v>4</v>
      </c>
      <c r="R31" s="9">
        <f t="shared" si="0"/>
        <v>44</v>
      </c>
    </row>
    <row r="32" spans="1:18" x14ac:dyDescent="0.25">
      <c r="A32" s="7">
        <v>27</v>
      </c>
      <c r="B32" s="9" t="s">
        <v>30</v>
      </c>
      <c r="C32" s="17">
        <v>3</v>
      </c>
      <c r="D32" s="17">
        <v>3</v>
      </c>
      <c r="E32" s="17">
        <v>3</v>
      </c>
      <c r="F32" s="17">
        <v>4</v>
      </c>
      <c r="G32" s="17">
        <v>4</v>
      </c>
      <c r="H32" s="17">
        <v>1</v>
      </c>
      <c r="I32" s="17">
        <v>1</v>
      </c>
      <c r="J32" s="17">
        <v>2</v>
      </c>
      <c r="K32" s="17">
        <v>3</v>
      </c>
      <c r="L32" s="17">
        <v>4</v>
      </c>
      <c r="M32" s="17">
        <v>4</v>
      </c>
      <c r="N32" s="17">
        <v>2</v>
      </c>
      <c r="O32" s="17">
        <v>3</v>
      </c>
      <c r="P32" s="17">
        <v>3</v>
      </c>
      <c r="Q32" s="17">
        <v>4</v>
      </c>
      <c r="R32" s="9">
        <f t="shared" si="0"/>
        <v>44</v>
      </c>
    </row>
    <row r="33" spans="1:18" x14ac:dyDescent="0.25">
      <c r="A33" s="32" t="s">
        <v>31</v>
      </c>
      <c r="B33" s="32"/>
      <c r="C33" s="22">
        <f>CORREL(C6:C32,R6:$R$32)</f>
        <v>0.30504994704829402</v>
      </c>
      <c r="D33" s="22">
        <f>CORREL(D6:D32,R6:$R$32)</f>
        <v>0.56223798482210752</v>
      </c>
      <c r="E33" s="22">
        <f>CORREL(E6:E32,R6:$R$32)</f>
        <v>0.64486035909273509</v>
      </c>
      <c r="F33" s="22">
        <f>CORREL(F6:F32,R6:$R$32)</f>
        <v>0.37401792224109598</v>
      </c>
      <c r="G33" s="22">
        <f>CORREL(G6:G32,R6:$R$32)</f>
        <v>0.59490399207762978</v>
      </c>
      <c r="H33" s="22">
        <f>CORREL(H6:H32,R6:$R$32)</f>
        <v>0.42006585728417356</v>
      </c>
      <c r="I33" s="22">
        <f>CORREL(I6:I32,R6:$R$32)</f>
        <v>0.62943879078639398</v>
      </c>
      <c r="J33" s="22">
        <f>CORREL(J6:J32,R6:$R$32)</f>
        <v>0.56021917045834257</v>
      </c>
      <c r="K33" s="22">
        <f>CORREL(K6:K32,R6:$R$32)</f>
        <v>0.29386041680175268</v>
      </c>
      <c r="L33" s="22">
        <f>CORREL(L6:L32,R6:$R$32)</f>
        <v>0.54487896416768189</v>
      </c>
      <c r="M33" s="22">
        <f>CORREL(M6:M32,R6:$R$32)</f>
        <v>0.36434602314690845</v>
      </c>
      <c r="N33" s="22">
        <f>CORREL(N6:N32,R6:$R$32)</f>
        <v>0.32717875715805772</v>
      </c>
      <c r="O33" s="22">
        <f>CORREL(O6:O32,R6:$R$32)</f>
        <v>0.58679717935741138</v>
      </c>
      <c r="P33" s="22">
        <f>CORREL(P6:P32,R6:$R$32)</f>
        <v>0.55303687340118446</v>
      </c>
      <c r="Q33" s="22">
        <f>CORREL(Q6:Q32,R6:$R$32)</f>
        <v>0.38670014334051722</v>
      </c>
      <c r="R33" s="23"/>
    </row>
    <row r="34" spans="1:18" x14ac:dyDescent="0.25">
      <c r="A34" s="32" t="s">
        <v>32</v>
      </c>
      <c r="B34" s="32"/>
      <c r="C34" s="17">
        <v>0.38100000000000001</v>
      </c>
      <c r="D34" s="17">
        <v>0.38100000000000001</v>
      </c>
      <c r="E34" s="17">
        <v>0.38100000000000001</v>
      </c>
      <c r="F34" s="17">
        <v>0.38100000000000001</v>
      </c>
      <c r="G34" s="17">
        <v>0.38100000000000001</v>
      </c>
      <c r="H34" s="17">
        <v>0.38100000000000001</v>
      </c>
      <c r="I34" s="17">
        <v>0.38100000000000001</v>
      </c>
      <c r="J34" s="17">
        <v>0.38100000000000001</v>
      </c>
      <c r="K34" s="17">
        <v>0.38100000000000001</v>
      </c>
      <c r="L34" s="17">
        <v>0.38100000000000001</v>
      </c>
      <c r="M34" s="17">
        <v>0.38100000000000001</v>
      </c>
      <c r="N34" s="17">
        <v>0.38100000000000001</v>
      </c>
      <c r="O34" s="17">
        <v>0.38100000000000001</v>
      </c>
      <c r="P34" s="17">
        <v>0.38100000000000001</v>
      </c>
      <c r="Q34" s="17">
        <v>0.38100000000000001</v>
      </c>
      <c r="R34" s="23"/>
    </row>
    <row r="35" spans="1:18" x14ac:dyDescent="0.25">
      <c r="A35" s="31" t="s">
        <v>33</v>
      </c>
      <c r="B35" s="31"/>
      <c r="C35" s="18" t="str">
        <f>IF(C33&gt;=C34,"Valid",IF(C33&lt;C34,"Unvalid"))</f>
        <v>Unvalid</v>
      </c>
      <c r="D35" s="19" t="str">
        <f t="shared" ref="D35:Q35" si="1">IF(D33&gt;=D34,"Valid",IF(D33&lt;D34,"Unvalid"))</f>
        <v>Valid</v>
      </c>
      <c r="E35" s="19" t="str">
        <f t="shared" si="1"/>
        <v>Valid</v>
      </c>
      <c r="F35" s="18" t="str">
        <f t="shared" si="1"/>
        <v>Unvalid</v>
      </c>
      <c r="G35" s="20" t="str">
        <f t="shared" si="1"/>
        <v>Valid</v>
      </c>
      <c r="H35" s="21" t="str">
        <f t="shared" si="1"/>
        <v>Valid</v>
      </c>
      <c r="I35" s="19" t="str">
        <f t="shared" si="1"/>
        <v>Valid</v>
      </c>
      <c r="J35" s="19" t="str">
        <f t="shared" si="1"/>
        <v>Valid</v>
      </c>
      <c r="K35" s="18" t="str">
        <f t="shared" si="1"/>
        <v>Unvalid</v>
      </c>
      <c r="L35" s="19" t="str">
        <f t="shared" si="1"/>
        <v>Valid</v>
      </c>
      <c r="M35" s="18" t="str">
        <f t="shared" si="1"/>
        <v>Unvalid</v>
      </c>
      <c r="N35" s="18" t="str">
        <f t="shared" si="1"/>
        <v>Unvalid</v>
      </c>
      <c r="O35" s="19" t="str">
        <f t="shared" si="1"/>
        <v>Valid</v>
      </c>
      <c r="P35" s="19" t="str">
        <f t="shared" si="1"/>
        <v>Valid</v>
      </c>
      <c r="Q35" s="20" t="str">
        <f t="shared" si="1"/>
        <v>Valid</v>
      </c>
      <c r="R35" s="23"/>
    </row>
  </sheetData>
  <mergeCells count="9">
    <mergeCell ref="A35:B35"/>
    <mergeCell ref="A33:B33"/>
    <mergeCell ref="A34:B34"/>
    <mergeCell ref="A1:R1"/>
    <mergeCell ref="A2:R2"/>
    <mergeCell ref="A4:A5"/>
    <mergeCell ref="B4:B5"/>
    <mergeCell ref="C4:Q4"/>
    <mergeCell ref="R4:R5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D11" sqref="D11"/>
    </sheetView>
  </sheetViews>
  <sheetFormatPr defaultRowHeight="15" x14ac:dyDescent="0.25"/>
  <cols>
    <col min="1" max="1" width="4.28515625" customWidth="1"/>
    <col min="2" max="2" width="13" customWidth="1"/>
    <col min="3" max="17" width="6.7109375" customWidth="1"/>
    <col min="18" max="19" width="7.42578125" style="1" customWidth="1"/>
  </cols>
  <sheetData>
    <row r="1" spans="1:19" x14ac:dyDescent="0.25">
      <c r="A1" s="33" t="s">
        <v>35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2"/>
    </row>
    <row r="2" spans="1:19" x14ac:dyDescent="0.25">
      <c r="A2" s="33" t="s">
        <v>34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2"/>
    </row>
    <row r="3" spans="1:19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  <c r="S3" s="2"/>
    </row>
    <row r="4" spans="1:19" x14ac:dyDescent="0.25">
      <c r="A4" s="34" t="s">
        <v>0</v>
      </c>
      <c r="B4" s="34" t="s">
        <v>1</v>
      </c>
      <c r="C4" s="35" t="s">
        <v>2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4" t="s">
        <v>36</v>
      </c>
      <c r="S4" s="34" t="s">
        <v>37</v>
      </c>
    </row>
    <row r="5" spans="1:19" x14ac:dyDescent="0.25">
      <c r="A5" s="34"/>
      <c r="B5" s="34"/>
      <c r="C5" s="6">
        <v>1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>
        <v>14</v>
      </c>
      <c r="Q5" s="6">
        <v>15</v>
      </c>
      <c r="R5" s="34"/>
      <c r="S5" s="34"/>
    </row>
    <row r="6" spans="1:19" x14ac:dyDescent="0.25">
      <c r="A6" s="7">
        <v>1</v>
      </c>
      <c r="B6" s="9" t="s">
        <v>4</v>
      </c>
      <c r="C6" s="8">
        <f>'Validitas Angket'!C6</f>
        <v>4</v>
      </c>
      <c r="D6" s="8">
        <f>'Validitas Angket'!D6</f>
        <v>2</v>
      </c>
      <c r="E6" s="8">
        <f>'Validitas Angket'!E6</f>
        <v>3</v>
      </c>
      <c r="F6" s="8">
        <f>'Validitas Angket'!F6</f>
        <v>3</v>
      </c>
      <c r="G6" s="8">
        <f>'Validitas Angket'!G6</f>
        <v>3</v>
      </c>
      <c r="H6" s="8">
        <f>'Validitas Angket'!H6</f>
        <v>2</v>
      </c>
      <c r="I6" s="8">
        <f>'Validitas Angket'!I6</f>
        <v>2</v>
      </c>
      <c r="J6" s="8">
        <f>'Validitas Angket'!J6</f>
        <v>3</v>
      </c>
      <c r="K6" s="8">
        <f>'Validitas Angket'!K6</f>
        <v>3</v>
      </c>
      <c r="L6" s="8">
        <f>'Validitas Angket'!L6</f>
        <v>3</v>
      </c>
      <c r="M6" s="8">
        <f>'Validitas Angket'!M6</f>
        <v>3</v>
      </c>
      <c r="N6" s="8">
        <f>'Validitas Angket'!N6</f>
        <v>2</v>
      </c>
      <c r="O6" s="8">
        <f>'Validitas Angket'!O6</f>
        <v>2</v>
      </c>
      <c r="P6" s="8">
        <f>'Validitas Angket'!P6</f>
        <v>2</v>
      </c>
      <c r="Q6" s="8">
        <f>'Validitas Angket'!Q6</f>
        <v>3</v>
      </c>
      <c r="R6" s="9">
        <f>SUM(C6:Q6)</f>
        <v>40</v>
      </c>
      <c r="S6" s="9">
        <f>R6^2</f>
        <v>1600</v>
      </c>
    </row>
    <row r="7" spans="1:19" x14ac:dyDescent="0.25">
      <c r="A7" s="7">
        <v>2</v>
      </c>
      <c r="B7" s="9" t="s">
        <v>5</v>
      </c>
      <c r="C7" s="8">
        <f>'Validitas Angket'!C7</f>
        <v>4</v>
      </c>
      <c r="D7" s="8">
        <f>'Validitas Angket'!D7</f>
        <v>3</v>
      </c>
      <c r="E7" s="8">
        <f>'Validitas Angket'!E7</f>
        <v>4</v>
      </c>
      <c r="F7" s="8">
        <f>'Validitas Angket'!F7</f>
        <v>4</v>
      </c>
      <c r="G7" s="8">
        <f>'Validitas Angket'!G7</f>
        <v>2</v>
      </c>
      <c r="H7" s="8">
        <f>'Validitas Angket'!H7</f>
        <v>4</v>
      </c>
      <c r="I7" s="8">
        <f>'Validitas Angket'!I7</f>
        <v>4</v>
      </c>
      <c r="J7" s="8">
        <f>'Validitas Angket'!J7</f>
        <v>3</v>
      </c>
      <c r="K7" s="8">
        <f>'Validitas Angket'!K7</f>
        <v>4</v>
      </c>
      <c r="L7" s="8">
        <f>'Validitas Angket'!L7</f>
        <v>4</v>
      </c>
      <c r="M7" s="8">
        <f>'Validitas Angket'!M7</f>
        <v>2</v>
      </c>
      <c r="N7" s="8">
        <f>'Validitas Angket'!N7</f>
        <v>4</v>
      </c>
      <c r="O7" s="8">
        <f>'Validitas Angket'!O7</f>
        <v>3</v>
      </c>
      <c r="P7" s="8">
        <f>'Validitas Angket'!P7</f>
        <v>2</v>
      </c>
      <c r="Q7" s="8">
        <f>'Validitas Angket'!Q7</f>
        <v>3</v>
      </c>
      <c r="R7" s="9">
        <f t="shared" ref="R7:R32" si="0">SUM(C7:Q7)</f>
        <v>50</v>
      </c>
      <c r="S7" s="9">
        <f t="shared" ref="S7:S32" si="1">R7^2</f>
        <v>2500</v>
      </c>
    </row>
    <row r="8" spans="1:19" x14ac:dyDescent="0.25">
      <c r="A8" s="7">
        <v>3</v>
      </c>
      <c r="B8" s="9" t="s">
        <v>6</v>
      </c>
      <c r="C8" s="8">
        <f>'Validitas Angket'!C8</f>
        <v>3</v>
      </c>
      <c r="D8" s="8">
        <f>'Validitas Angket'!D8</f>
        <v>2</v>
      </c>
      <c r="E8" s="8">
        <f>'Validitas Angket'!E8</f>
        <v>4</v>
      </c>
      <c r="F8" s="8">
        <f>'Validitas Angket'!F8</f>
        <v>2</v>
      </c>
      <c r="G8" s="8">
        <f>'Validitas Angket'!G8</f>
        <v>3</v>
      </c>
      <c r="H8" s="8">
        <f>'Validitas Angket'!H8</f>
        <v>2</v>
      </c>
      <c r="I8" s="8">
        <f>'Validitas Angket'!I8</f>
        <v>2</v>
      </c>
      <c r="J8" s="8">
        <f>'Validitas Angket'!J8</f>
        <v>2</v>
      </c>
      <c r="K8" s="8">
        <f>'Validitas Angket'!K8</f>
        <v>4</v>
      </c>
      <c r="L8" s="8">
        <f>'Validitas Angket'!L8</f>
        <v>1</v>
      </c>
      <c r="M8" s="8">
        <f>'Validitas Angket'!M8</f>
        <v>4</v>
      </c>
      <c r="N8" s="8">
        <f>'Validitas Angket'!N8</f>
        <v>4</v>
      </c>
      <c r="O8" s="8">
        <f>'Validitas Angket'!O8</f>
        <v>4</v>
      </c>
      <c r="P8" s="8">
        <f>'Validitas Angket'!P8</f>
        <v>2</v>
      </c>
      <c r="Q8" s="8">
        <f>'Validitas Angket'!Q8</f>
        <v>4</v>
      </c>
      <c r="R8" s="9">
        <f t="shared" si="0"/>
        <v>43</v>
      </c>
      <c r="S8" s="9">
        <f t="shared" si="1"/>
        <v>1849</v>
      </c>
    </row>
    <row r="9" spans="1:19" x14ac:dyDescent="0.25">
      <c r="A9" s="7">
        <v>4</v>
      </c>
      <c r="B9" s="9" t="s">
        <v>7</v>
      </c>
      <c r="C9" s="8">
        <f>'Validitas Angket'!C9</f>
        <v>4</v>
      </c>
      <c r="D9" s="8">
        <f>'Validitas Angket'!D9</f>
        <v>2</v>
      </c>
      <c r="E9" s="8">
        <f>'Validitas Angket'!E9</f>
        <v>3</v>
      </c>
      <c r="F9" s="8">
        <f>'Validitas Angket'!F9</f>
        <v>3</v>
      </c>
      <c r="G9" s="8">
        <f>'Validitas Angket'!G9</f>
        <v>3</v>
      </c>
      <c r="H9" s="8">
        <f>'Validitas Angket'!H9</f>
        <v>3</v>
      </c>
      <c r="I9" s="8">
        <f>'Validitas Angket'!I9</f>
        <v>2</v>
      </c>
      <c r="J9" s="8">
        <f>'Validitas Angket'!J9</f>
        <v>2</v>
      </c>
      <c r="K9" s="8">
        <f>'Validitas Angket'!K9</f>
        <v>3</v>
      </c>
      <c r="L9" s="8">
        <f>'Validitas Angket'!L9</f>
        <v>3</v>
      </c>
      <c r="M9" s="8">
        <f>'Validitas Angket'!M9</f>
        <v>2</v>
      </c>
      <c r="N9" s="8">
        <f>'Validitas Angket'!N9</f>
        <v>2</v>
      </c>
      <c r="O9" s="8">
        <f>'Validitas Angket'!O9</f>
        <v>3</v>
      </c>
      <c r="P9" s="8">
        <f>'Validitas Angket'!P9</f>
        <v>3</v>
      </c>
      <c r="Q9" s="8">
        <f>'Validitas Angket'!Q9</f>
        <v>3</v>
      </c>
      <c r="R9" s="9">
        <f t="shared" si="0"/>
        <v>41</v>
      </c>
      <c r="S9" s="9">
        <f t="shared" si="1"/>
        <v>1681</v>
      </c>
    </row>
    <row r="10" spans="1:19" x14ac:dyDescent="0.25">
      <c r="A10" s="7">
        <v>5</v>
      </c>
      <c r="B10" s="9" t="s">
        <v>8</v>
      </c>
      <c r="C10" s="8">
        <f>'Validitas Angket'!C10</f>
        <v>2</v>
      </c>
      <c r="D10" s="8">
        <f>'Validitas Angket'!D10</f>
        <v>2</v>
      </c>
      <c r="E10" s="8">
        <f>'Validitas Angket'!E10</f>
        <v>4</v>
      </c>
      <c r="F10" s="8">
        <f>'Validitas Angket'!F10</f>
        <v>3</v>
      </c>
      <c r="G10" s="8">
        <f>'Validitas Angket'!G10</f>
        <v>3</v>
      </c>
      <c r="H10" s="8">
        <f>'Validitas Angket'!H10</f>
        <v>4</v>
      </c>
      <c r="I10" s="8">
        <f>'Validitas Angket'!I10</f>
        <v>3</v>
      </c>
      <c r="J10" s="8">
        <f>'Validitas Angket'!J10</f>
        <v>3</v>
      </c>
      <c r="K10" s="8">
        <f>'Validitas Angket'!K10</f>
        <v>3</v>
      </c>
      <c r="L10" s="8">
        <f>'Validitas Angket'!L10</f>
        <v>2</v>
      </c>
      <c r="M10" s="8">
        <f>'Validitas Angket'!M10</f>
        <v>4</v>
      </c>
      <c r="N10" s="8">
        <f>'Validitas Angket'!N10</f>
        <v>3</v>
      </c>
      <c r="O10" s="8">
        <f>'Validitas Angket'!O10</f>
        <v>2</v>
      </c>
      <c r="P10" s="8">
        <f>'Validitas Angket'!P10</f>
        <v>2</v>
      </c>
      <c r="Q10" s="8">
        <f>'Validitas Angket'!Q10</f>
        <v>3</v>
      </c>
      <c r="R10" s="9">
        <f t="shared" si="0"/>
        <v>43</v>
      </c>
      <c r="S10" s="9">
        <f t="shared" si="1"/>
        <v>1849</v>
      </c>
    </row>
    <row r="11" spans="1:19" x14ac:dyDescent="0.25">
      <c r="A11" s="7">
        <v>6</v>
      </c>
      <c r="B11" s="9" t="s">
        <v>9</v>
      </c>
      <c r="C11" s="8">
        <f>'Validitas Angket'!C11</f>
        <v>4</v>
      </c>
      <c r="D11" s="8">
        <f>'Validitas Angket'!D11</f>
        <v>2</v>
      </c>
      <c r="E11" s="8">
        <f>'Validitas Angket'!E11</f>
        <v>2</v>
      </c>
      <c r="F11" s="8">
        <f>'Validitas Angket'!F11</f>
        <v>4</v>
      </c>
      <c r="G11" s="8">
        <f>'Validitas Angket'!G11</f>
        <v>2</v>
      </c>
      <c r="H11" s="8">
        <f>'Validitas Angket'!H11</f>
        <v>3</v>
      </c>
      <c r="I11" s="8">
        <f>'Validitas Angket'!I11</f>
        <v>2</v>
      </c>
      <c r="J11" s="8">
        <f>'Validitas Angket'!J11</f>
        <v>2</v>
      </c>
      <c r="K11" s="8">
        <f>'Validitas Angket'!K11</f>
        <v>3</v>
      </c>
      <c r="L11" s="8">
        <f>'Validitas Angket'!L11</f>
        <v>3</v>
      </c>
      <c r="M11" s="8">
        <f>'Validitas Angket'!M11</f>
        <v>2</v>
      </c>
      <c r="N11" s="8">
        <f>'Validitas Angket'!N11</f>
        <v>3</v>
      </c>
      <c r="O11" s="8">
        <f>'Validitas Angket'!O11</f>
        <v>3</v>
      </c>
      <c r="P11" s="8">
        <f>'Validitas Angket'!P11</f>
        <v>2</v>
      </c>
      <c r="Q11" s="8">
        <f>'Validitas Angket'!Q11</f>
        <v>2</v>
      </c>
      <c r="R11" s="9">
        <f t="shared" si="0"/>
        <v>39</v>
      </c>
      <c r="S11" s="9">
        <f t="shared" si="1"/>
        <v>1521</v>
      </c>
    </row>
    <row r="12" spans="1:19" x14ac:dyDescent="0.25">
      <c r="A12" s="7">
        <v>7</v>
      </c>
      <c r="B12" s="9" t="s">
        <v>10</v>
      </c>
      <c r="C12" s="8">
        <f>'Validitas Angket'!C12</f>
        <v>4</v>
      </c>
      <c r="D12" s="8">
        <f>'Validitas Angket'!D12</f>
        <v>3</v>
      </c>
      <c r="E12" s="8">
        <f>'Validitas Angket'!E12</f>
        <v>3</v>
      </c>
      <c r="F12" s="8">
        <f>'Validitas Angket'!F12</f>
        <v>3</v>
      </c>
      <c r="G12" s="8">
        <f>'Validitas Angket'!G12</f>
        <v>1</v>
      </c>
      <c r="H12" s="8">
        <f>'Validitas Angket'!H12</f>
        <v>3</v>
      </c>
      <c r="I12" s="8">
        <f>'Validitas Angket'!I12</f>
        <v>2</v>
      </c>
      <c r="J12" s="8">
        <f>'Validitas Angket'!J12</f>
        <v>2</v>
      </c>
      <c r="K12" s="8">
        <f>'Validitas Angket'!K12</f>
        <v>2</v>
      </c>
      <c r="L12" s="8">
        <f>'Validitas Angket'!L12</f>
        <v>2</v>
      </c>
      <c r="M12" s="8">
        <f>'Validitas Angket'!M12</f>
        <v>2</v>
      </c>
      <c r="N12" s="8">
        <f>'Validitas Angket'!N12</f>
        <v>3</v>
      </c>
      <c r="O12" s="8">
        <f>'Validitas Angket'!O12</f>
        <v>2</v>
      </c>
      <c r="P12" s="8">
        <f>'Validitas Angket'!P12</f>
        <v>2</v>
      </c>
      <c r="Q12" s="8">
        <f>'Validitas Angket'!Q12</f>
        <v>2</v>
      </c>
      <c r="R12" s="9">
        <f t="shared" si="0"/>
        <v>36</v>
      </c>
      <c r="S12" s="9">
        <f t="shared" si="1"/>
        <v>1296</v>
      </c>
    </row>
    <row r="13" spans="1:19" x14ac:dyDescent="0.25">
      <c r="A13" s="7">
        <v>8</v>
      </c>
      <c r="B13" s="9" t="s">
        <v>11</v>
      </c>
      <c r="C13" s="8">
        <f>'Validitas Angket'!C13</f>
        <v>4</v>
      </c>
      <c r="D13" s="8">
        <f>'Validitas Angket'!D13</f>
        <v>3</v>
      </c>
      <c r="E13" s="8">
        <f>'Validitas Angket'!E13</f>
        <v>2</v>
      </c>
      <c r="F13" s="8">
        <f>'Validitas Angket'!F13</f>
        <v>2</v>
      </c>
      <c r="G13" s="8">
        <f>'Validitas Angket'!G13</f>
        <v>3</v>
      </c>
      <c r="H13" s="8">
        <f>'Validitas Angket'!H13</f>
        <v>3</v>
      </c>
      <c r="I13" s="8">
        <f>'Validitas Angket'!I13</f>
        <v>2</v>
      </c>
      <c r="J13" s="8">
        <f>'Validitas Angket'!J13</f>
        <v>3</v>
      </c>
      <c r="K13" s="8">
        <f>'Validitas Angket'!K13</f>
        <v>3</v>
      </c>
      <c r="L13" s="8">
        <f>'Validitas Angket'!L13</f>
        <v>2</v>
      </c>
      <c r="M13" s="8">
        <f>'Validitas Angket'!M13</f>
        <v>2</v>
      </c>
      <c r="N13" s="8">
        <f>'Validitas Angket'!N13</f>
        <v>2</v>
      </c>
      <c r="O13" s="8">
        <f>'Validitas Angket'!O13</f>
        <v>2</v>
      </c>
      <c r="P13" s="8">
        <f>'Validitas Angket'!P13</f>
        <v>3</v>
      </c>
      <c r="Q13" s="8">
        <f>'Validitas Angket'!Q13</f>
        <v>3</v>
      </c>
      <c r="R13" s="9">
        <f t="shared" si="0"/>
        <v>39</v>
      </c>
      <c r="S13" s="9">
        <f t="shared" si="1"/>
        <v>1521</v>
      </c>
    </row>
    <row r="14" spans="1:19" x14ac:dyDescent="0.25">
      <c r="A14" s="7">
        <v>9</v>
      </c>
      <c r="B14" s="9" t="s">
        <v>12</v>
      </c>
      <c r="C14" s="8">
        <f>'Validitas Angket'!C14</f>
        <v>2</v>
      </c>
      <c r="D14" s="8">
        <f>'Validitas Angket'!D14</f>
        <v>1</v>
      </c>
      <c r="E14" s="8">
        <f>'Validitas Angket'!E14</f>
        <v>2</v>
      </c>
      <c r="F14" s="8">
        <f>'Validitas Angket'!F14</f>
        <v>3</v>
      </c>
      <c r="G14" s="8">
        <f>'Validitas Angket'!G14</f>
        <v>2</v>
      </c>
      <c r="H14" s="8">
        <f>'Validitas Angket'!H14</f>
        <v>2</v>
      </c>
      <c r="I14" s="8">
        <f>'Validitas Angket'!I14</f>
        <v>2</v>
      </c>
      <c r="J14" s="8">
        <f>'Validitas Angket'!J14</f>
        <v>2</v>
      </c>
      <c r="K14" s="8">
        <f>'Validitas Angket'!K14</f>
        <v>4</v>
      </c>
      <c r="L14" s="8">
        <f>'Validitas Angket'!L14</f>
        <v>2</v>
      </c>
      <c r="M14" s="8">
        <f>'Validitas Angket'!M14</f>
        <v>3</v>
      </c>
      <c r="N14" s="8">
        <f>'Validitas Angket'!N14</f>
        <v>1</v>
      </c>
      <c r="O14" s="8">
        <f>'Validitas Angket'!O14</f>
        <v>2</v>
      </c>
      <c r="P14" s="8">
        <f>'Validitas Angket'!P14</f>
        <v>1</v>
      </c>
      <c r="Q14" s="8">
        <f>'Validitas Angket'!Q14</f>
        <v>2</v>
      </c>
      <c r="R14" s="9">
        <f t="shared" si="0"/>
        <v>31</v>
      </c>
      <c r="S14" s="9">
        <f t="shared" si="1"/>
        <v>961</v>
      </c>
    </row>
    <row r="15" spans="1:19" x14ac:dyDescent="0.25">
      <c r="A15" s="7">
        <v>10</v>
      </c>
      <c r="B15" s="9" t="s">
        <v>13</v>
      </c>
      <c r="C15" s="8">
        <f>'Validitas Angket'!C15</f>
        <v>4</v>
      </c>
      <c r="D15" s="8">
        <f>'Validitas Angket'!D15</f>
        <v>1</v>
      </c>
      <c r="E15" s="8">
        <f>'Validitas Angket'!E15</f>
        <v>1</v>
      </c>
      <c r="F15" s="8">
        <f>'Validitas Angket'!F15</f>
        <v>1</v>
      </c>
      <c r="G15" s="8">
        <f>'Validitas Angket'!G15</f>
        <v>2</v>
      </c>
      <c r="H15" s="8">
        <f>'Validitas Angket'!H15</f>
        <v>2</v>
      </c>
      <c r="I15" s="8">
        <f>'Validitas Angket'!I15</f>
        <v>1</v>
      </c>
      <c r="J15" s="8">
        <f>'Validitas Angket'!J15</f>
        <v>2</v>
      </c>
      <c r="K15" s="8">
        <f>'Validitas Angket'!K15</f>
        <v>2</v>
      </c>
      <c r="L15" s="8">
        <f>'Validitas Angket'!L15</f>
        <v>2</v>
      </c>
      <c r="M15" s="8">
        <f>'Validitas Angket'!M15</f>
        <v>2</v>
      </c>
      <c r="N15" s="8">
        <f>'Validitas Angket'!N15</f>
        <v>2</v>
      </c>
      <c r="O15" s="8">
        <f>'Validitas Angket'!O15</f>
        <v>1</v>
      </c>
      <c r="P15" s="8">
        <f>'Validitas Angket'!P15</f>
        <v>2</v>
      </c>
      <c r="Q15" s="8">
        <f>'Validitas Angket'!Q15</f>
        <v>1</v>
      </c>
      <c r="R15" s="9">
        <f t="shared" si="0"/>
        <v>26</v>
      </c>
      <c r="S15" s="9">
        <f t="shared" si="1"/>
        <v>676</v>
      </c>
    </row>
    <row r="16" spans="1:19" x14ac:dyDescent="0.25">
      <c r="A16" s="7">
        <v>11</v>
      </c>
      <c r="B16" s="9" t="s">
        <v>14</v>
      </c>
      <c r="C16" s="8">
        <f>'Validitas Angket'!C16</f>
        <v>1</v>
      </c>
      <c r="D16" s="8">
        <f>'Validitas Angket'!D16</f>
        <v>4</v>
      </c>
      <c r="E16" s="8">
        <f>'Validitas Angket'!E16</f>
        <v>3</v>
      </c>
      <c r="F16" s="8">
        <f>'Validitas Angket'!F16</f>
        <v>2</v>
      </c>
      <c r="G16" s="8">
        <f>'Validitas Angket'!G16</f>
        <v>4</v>
      </c>
      <c r="H16" s="8">
        <f>'Validitas Angket'!H16</f>
        <v>2</v>
      </c>
      <c r="I16" s="8">
        <f>'Validitas Angket'!I16</f>
        <v>4</v>
      </c>
      <c r="J16" s="8">
        <f>'Validitas Angket'!J16</f>
        <v>2</v>
      </c>
      <c r="K16" s="8">
        <f>'Validitas Angket'!K16</f>
        <v>3</v>
      </c>
      <c r="L16" s="8">
        <f>'Validitas Angket'!L16</f>
        <v>4</v>
      </c>
      <c r="M16" s="8">
        <f>'Validitas Angket'!M16</f>
        <v>3</v>
      </c>
      <c r="N16" s="8">
        <f>'Validitas Angket'!N16</f>
        <v>2</v>
      </c>
      <c r="O16" s="8">
        <f>'Validitas Angket'!O16</f>
        <v>4</v>
      </c>
      <c r="P16" s="8">
        <f>'Validitas Angket'!P16</f>
        <v>4</v>
      </c>
      <c r="Q16" s="8">
        <f>'Validitas Angket'!Q16</f>
        <v>4</v>
      </c>
      <c r="R16" s="9">
        <f t="shared" si="0"/>
        <v>46</v>
      </c>
      <c r="S16" s="9">
        <f t="shared" si="1"/>
        <v>2116</v>
      </c>
    </row>
    <row r="17" spans="1:19" x14ac:dyDescent="0.25">
      <c r="A17" s="7">
        <v>12</v>
      </c>
      <c r="B17" s="9" t="s">
        <v>15</v>
      </c>
      <c r="C17" s="8">
        <f>'Validitas Angket'!C17</f>
        <v>4</v>
      </c>
      <c r="D17" s="8">
        <f>'Validitas Angket'!D17</f>
        <v>2</v>
      </c>
      <c r="E17" s="8">
        <f>'Validitas Angket'!E17</f>
        <v>2</v>
      </c>
      <c r="F17" s="8">
        <f>'Validitas Angket'!F17</f>
        <v>4</v>
      </c>
      <c r="G17" s="8">
        <f>'Validitas Angket'!G17</f>
        <v>3</v>
      </c>
      <c r="H17" s="8">
        <f>'Validitas Angket'!H17</f>
        <v>3</v>
      </c>
      <c r="I17" s="8">
        <f>'Validitas Angket'!I17</f>
        <v>2</v>
      </c>
      <c r="J17" s="8">
        <f>'Validitas Angket'!J17</f>
        <v>2</v>
      </c>
      <c r="K17" s="8">
        <f>'Validitas Angket'!K17</f>
        <v>1</v>
      </c>
      <c r="L17" s="8">
        <f>'Validitas Angket'!L17</f>
        <v>3</v>
      </c>
      <c r="M17" s="8">
        <f>'Validitas Angket'!M17</f>
        <v>4</v>
      </c>
      <c r="N17" s="8">
        <f>'Validitas Angket'!N17</f>
        <v>3</v>
      </c>
      <c r="O17" s="8">
        <f>'Validitas Angket'!O17</f>
        <v>3</v>
      </c>
      <c r="P17" s="8">
        <f>'Validitas Angket'!P17</f>
        <v>1</v>
      </c>
      <c r="Q17" s="8">
        <f>'Validitas Angket'!Q17</f>
        <v>1</v>
      </c>
      <c r="R17" s="9">
        <f t="shared" si="0"/>
        <v>38</v>
      </c>
      <c r="S17" s="9">
        <f t="shared" si="1"/>
        <v>1444</v>
      </c>
    </row>
    <row r="18" spans="1:19" x14ac:dyDescent="0.25">
      <c r="A18" s="7">
        <v>13</v>
      </c>
      <c r="B18" s="9" t="s">
        <v>16</v>
      </c>
      <c r="C18" s="8">
        <f>'Validitas Angket'!C18</f>
        <v>2</v>
      </c>
      <c r="D18" s="8">
        <f>'Validitas Angket'!D18</f>
        <v>2</v>
      </c>
      <c r="E18" s="8">
        <f>'Validitas Angket'!E18</f>
        <v>1</v>
      </c>
      <c r="F18" s="8">
        <f>'Validitas Angket'!F18</f>
        <v>3</v>
      </c>
      <c r="G18" s="8">
        <f>'Validitas Angket'!G18</f>
        <v>2</v>
      </c>
      <c r="H18" s="8">
        <f>'Validitas Angket'!H18</f>
        <v>3</v>
      </c>
      <c r="I18" s="8">
        <f>'Validitas Angket'!I18</f>
        <v>2</v>
      </c>
      <c r="J18" s="8">
        <f>'Validitas Angket'!J18</f>
        <v>2</v>
      </c>
      <c r="K18" s="8">
        <f>'Validitas Angket'!K18</f>
        <v>3</v>
      </c>
      <c r="L18" s="8">
        <f>'Validitas Angket'!L18</f>
        <v>1</v>
      </c>
      <c r="M18" s="8">
        <f>'Validitas Angket'!M18</f>
        <v>1</v>
      </c>
      <c r="N18" s="8">
        <f>'Validitas Angket'!N18</f>
        <v>1</v>
      </c>
      <c r="O18" s="8">
        <f>'Validitas Angket'!O18</f>
        <v>2</v>
      </c>
      <c r="P18" s="8">
        <f>'Validitas Angket'!P18</f>
        <v>2</v>
      </c>
      <c r="Q18" s="8">
        <f>'Validitas Angket'!Q18</f>
        <v>4</v>
      </c>
      <c r="R18" s="9">
        <f t="shared" si="0"/>
        <v>31</v>
      </c>
      <c r="S18" s="9">
        <f t="shared" si="1"/>
        <v>961</v>
      </c>
    </row>
    <row r="19" spans="1:19" x14ac:dyDescent="0.25">
      <c r="A19" s="7">
        <v>14</v>
      </c>
      <c r="B19" s="9" t="s">
        <v>17</v>
      </c>
      <c r="C19" s="8">
        <f>'Validitas Angket'!C19</f>
        <v>1</v>
      </c>
      <c r="D19" s="8">
        <f>'Validitas Angket'!D19</f>
        <v>1</v>
      </c>
      <c r="E19" s="8">
        <f>'Validitas Angket'!E19</f>
        <v>3</v>
      </c>
      <c r="F19" s="8">
        <f>'Validitas Angket'!F19</f>
        <v>2</v>
      </c>
      <c r="G19" s="8">
        <f>'Validitas Angket'!G19</f>
        <v>2</v>
      </c>
      <c r="H19" s="8">
        <f>'Validitas Angket'!H19</f>
        <v>3</v>
      </c>
      <c r="I19" s="8">
        <f>'Validitas Angket'!I19</f>
        <v>2</v>
      </c>
      <c r="J19" s="8">
        <f>'Validitas Angket'!J19</f>
        <v>2</v>
      </c>
      <c r="K19" s="8">
        <f>'Validitas Angket'!K19</f>
        <v>3</v>
      </c>
      <c r="L19" s="8">
        <f>'Validitas Angket'!L19</f>
        <v>3</v>
      </c>
      <c r="M19" s="8">
        <f>'Validitas Angket'!M19</f>
        <v>2</v>
      </c>
      <c r="N19" s="8">
        <f>'Validitas Angket'!N19</f>
        <v>4</v>
      </c>
      <c r="O19" s="8">
        <f>'Validitas Angket'!O19</f>
        <v>2</v>
      </c>
      <c r="P19" s="8">
        <f>'Validitas Angket'!P19</f>
        <v>2</v>
      </c>
      <c r="Q19" s="8">
        <f>'Validitas Angket'!Q19</f>
        <v>2</v>
      </c>
      <c r="R19" s="9">
        <f t="shared" si="0"/>
        <v>34</v>
      </c>
      <c r="S19" s="9">
        <f t="shared" si="1"/>
        <v>1156</v>
      </c>
    </row>
    <row r="20" spans="1:19" x14ac:dyDescent="0.25">
      <c r="A20" s="7">
        <v>15</v>
      </c>
      <c r="B20" s="9" t="s">
        <v>18</v>
      </c>
      <c r="C20" s="8">
        <f>'Validitas Angket'!C20</f>
        <v>1</v>
      </c>
      <c r="D20" s="8">
        <f>'Validitas Angket'!D20</f>
        <v>3</v>
      </c>
      <c r="E20" s="8">
        <f>'Validitas Angket'!E20</f>
        <v>2</v>
      </c>
      <c r="F20" s="8">
        <f>'Validitas Angket'!F20</f>
        <v>2</v>
      </c>
      <c r="G20" s="8">
        <f>'Validitas Angket'!G20</f>
        <v>2</v>
      </c>
      <c r="H20" s="8">
        <f>'Validitas Angket'!H20</f>
        <v>3</v>
      </c>
      <c r="I20" s="8">
        <f>'Validitas Angket'!I20</f>
        <v>2</v>
      </c>
      <c r="J20" s="8">
        <f>'Validitas Angket'!J20</f>
        <v>2</v>
      </c>
      <c r="K20" s="8">
        <f>'Validitas Angket'!K20</f>
        <v>4</v>
      </c>
      <c r="L20" s="8">
        <f>'Validitas Angket'!L20</f>
        <v>3</v>
      </c>
      <c r="M20" s="8">
        <f>'Validitas Angket'!M20</f>
        <v>4</v>
      </c>
      <c r="N20" s="8">
        <f>'Validitas Angket'!N20</f>
        <v>1</v>
      </c>
      <c r="O20" s="8">
        <f>'Validitas Angket'!O20</f>
        <v>2</v>
      </c>
      <c r="P20" s="8">
        <f>'Validitas Angket'!P20</f>
        <v>2</v>
      </c>
      <c r="Q20" s="8">
        <f>'Validitas Angket'!Q20</f>
        <v>4</v>
      </c>
      <c r="R20" s="9">
        <f t="shared" si="0"/>
        <v>37</v>
      </c>
      <c r="S20" s="9">
        <f t="shared" si="1"/>
        <v>1369</v>
      </c>
    </row>
    <row r="21" spans="1:19" x14ac:dyDescent="0.25">
      <c r="A21" s="7">
        <v>16</v>
      </c>
      <c r="B21" s="9" t="s">
        <v>19</v>
      </c>
      <c r="C21" s="8">
        <f>'Validitas Angket'!C21</f>
        <v>2</v>
      </c>
      <c r="D21" s="8">
        <f>'Validitas Angket'!D21</f>
        <v>1</v>
      </c>
      <c r="E21" s="8">
        <f>'Validitas Angket'!E21</f>
        <v>3</v>
      </c>
      <c r="F21" s="8">
        <f>'Validitas Angket'!F21</f>
        <v>1</v>
      </c>
      <c r="G21" s="8">
        <f>'Validitas Angket'!G21</f>
        <v>3</v>
      </c>
      <c r="H21" s="8">
        <f>'Validitas Angket'!H21</f>
        <v>3</v>
      </c>
      <c r="I21" s="8">
        <f>'Validitas Angket'!I21</f>
        <v>2</v>
      </c>
      <c r="J21" s="8">
        <f>'Validitas Angket'!J21</f>
        <v>1</v>
      </c>
      <c r="K21" s="8">
        <f>'Validitas Angket'!K21</f>
        <v>3</v>
      </c>
      <c r="L21" s="8">
        <f>'Validitas Angket'!L21</f>
        <v>2</v>
      </c>
      <c r="M21" s="8">
        <f>'Validitas Angket'!M21</f>
        <v>2</v>
      </c>
      <c r="N21" s="8">
        <f>'Validitas Angket'!N21</f>
        <v>3</v>
      </c>
      <c r="O21" s="8">
        <f>'Validitas Angket'!O21</f>
        <v>2</v>
      </c>
      <c r="P21" s="8">
        <f>'Validitas Angket'!P21</f>
        <v>2</v>
      </c>
      <c r="Q21" s="8">
        <f>'Validitas Angket'!Q21</f>
        <v>2</v>
      </c>
      <c r="R21" s="9">
        <f t="shared" si="0"/>
        <v>32</v>
      </c>
      <c r="S21" s="9">
        <f t="shared" si="1"/>
        <v>1024</v>
      </c>
    </row>
    <row r="22" spans="1:19" x14ac:dyDescent="0.25">
      <c r="A22" s="7">
        <v>17</v>
      </c>
      <c r="B22" s="9" t="s">
        <v>20</v>
      </c>
      <c r="C22" s="8">
        <f>'Validitas Angket'!C22</f>
        <v>3</v>
      </c>
      <c r="D22" s="8">
        <f>'Validitas Angket'!D22</f>
        <v>4</v>
      </c>
      <c r="E22" s="8">
        <f>'Validitas Angket'!E22</f>
        <v>3</v>
      </c>
      <c r="F22" s="8">
        <f>'Validitas Angket'!F22</f>
        <v>3</v>
      </c>
      <c r="G22" s="8">
        <f>'Validitas Angket'!G22</f>
        <v>4</v>
      </c>
      <c r="H22" s="8">
        <f>'Validitas Angket'!H22</f>
        <v>4</v>
      </c>
      <c r="I22" s="8">
        <f>'Validitas Angket'!I22</f>
        <v>3</v>
      </c>
      <c r="J22" s="8">
        <f>'Validitas Angket'!J22</f>
        <v>3</v>
      </c>
      <c r="K22" s="8">
        <f>'Validitas Angket'!K22</f>
        <v>3</v>
      </c>
      <c r="L22" s="8">
        <f>'Validitas Angket'!L22</f>
        <v>3</v>
      </c>
      <c r="M22" s="8">
        <f>'Validitas Angket'!M22</f>
        <v>4</v>
      </c>
      <c r="N22" s="8">
        <f>'Validitas Angket'!N22</f>
        <v>3</v>
      </c>
      <c r="O22" s="8">
        <f>'Validitas Angket'!O22</f>
        <v>2</v>
      </c>
      <c r="P22" s="8">
        <f>'Validitas Angket'!P22</f>
        <v>3</v>
      </c>
      <c r="Q22" s="8">
        <f>'Validitas Angket'!Q22</f>
        <v>3</v>
      </c>
      <c r="R22" s="9">
        <f t="shared" si="0"/>
        <v>48</v>
      </c>
      <c r="S22" s="9">
        <f t="shared" si="1"/>
        <v>2304</v>
      </c>
    </row>
    <row r="23" spans="1:19" x14ac:dyDescent="0.25">
      <c r="A23" s="7">
        <v>18</v>
      </c>
      <c r="B23" s="9" t="s">
        <v>21</v>
      </c>
      <c r="C23" s="8">
        <f>'Validitas Angket'!C23</f>
        <v>3</v>
      </c>
      <c r="D23" s="8">
        <f>'Validitas Angket'!D23</f>
        <v>3</v>
      </c>
      <c r="E23" s="8">
        <f>'Validitas Angket'!E23</f>
        <v>3</v>
      </c>
      <c r="F23" s="8">
        <f>'Validitas Angket'!F23</f>
        <v>3</v>
      </c>
      <c r="G23" s="8">
        <f>'Validitas Angket'!G23</f>
        <v>3</v>
      </c>
      <c r="H23" s="8">
        <f>'Validitas Angket'!H23</f>
        <v>4</v>
      </c>
      <c r="I23" s="8">
        <f>'Validitas Angket'!I23</f>
        <v>2</v>
      </c>
      <c r="J23" s="8">
        <f>'Validitas Angket'!J23</f>
        <v>3</v>
      </c>
      <c r="K23" s="8">
        <f>'Validitas Angket'!K23</f>
        <v>3</v>
      </c>
      <c r="L23" s="8">
        <f>'Validitas Angket'!L23</f>
        <v>4</v>
      </c>
      <c r="M23" s="8">
        <f>'Validitas Angket'!M23</f>
        <v>3</v>
      </c>
      <c r="N23" s="8">
        <f>'Validitas Angket'!N23</f>
        <v>4</v>
      </c>
      <c r="O23" s="8">
        <f>'Validitas Angket'!O23</f>
        <v>4</v>
      </c>
      <c r="P23" s="8">
        <f>'Validitas Angket'!P23</f>
        <v>2</v>
      </c>
      <c r="Q23" s="8">
        <f>'Validitas Angket'!Q23</f>
        <v>1</v>
      </c>
      <c r="R23" s="9">
        <f t="shared" si="0"/>
        <v>45</v>
      </c>
      <c r="S23" s="9">
        <f t="shared" si="1"/>
        <v>2025</v>
      </c>
    </row>
    <row r="24" spans="1:19" x14ac:dyDescent="0.25">
      <c r="A24" s="7">
        <v>19</v>
      </c>
      <c r="B24" s="9" t="s">
        <v>22</v>
      </c>
      <c r="C24" s="8">
        <f>'Validitas Angket'!C24</f>
        <v>2</v>
      </c>
      <c r="D24" s="8">
        <f>'Validitas Angket'!D24</f>
        <v>3</v>
      </c>
      <c r="E24" s="8">
        <f>'Validitas Angket'!E24</f>
        <v>2</v>
      </c>
      <c r="F24" s="8">
        <f>'Validitas Angket'!F24</f>
        <v>3</v>
      </c>
      <c r="G24" s="8">
        <f>'Validitas Angket'!G24</f>
        <v>2</v>
      </c>
      <c r="H24" s="8">
        <f>'Validitas Angket'!H24</f>
        <v>1</v>
      </c>
      <c r="I24" s="8">
        <f>'Validitas Angket'!I24</f>
        <v>2</v>
      </c>
      <c r="J24" s="8">
        <f>'Validitas Angket'!J24</f>
        <v>2</v>
      </c>
      <c r="K24" s="8">
        <f>'Validitas Angket'!K24</f>
        <v>2</v>
      </c>
      <c r="L24" s="8">
        <f>'Validitas Angket'!L24</f>
        <v>1</v>
      </c>
      <c r="M24" s="8">
        <f>'Validitas Angket'!M24</f>
        <v>4</v>
      </c>
      <c r="N24" s="8">
        <f>'Validitas Angket'!N24</f>
        <v>3</v>
      </c>
      <c r="O24" s="8">
        <f>'Validitas Angket'!O24</f>
        <v>2</v>
      </c>
      <c r="P24" s="8">
        <f>'Validitas Angket'!P24</f>
        <v>1</v>
      </c>
      <c r="Q24" s="8">
        <f>'Validitas Angket'!Q24</f>
        <v>2</v>
      </c>
      <c r="R24" s="9">
        <f t="shared" si="0"/>
        <v>32</v>
      </c>
      <c r="S24" s="9">
        <f t="shared" si="1"/>
        <v>1024</v>
      </c>
    </row>
    <row r="25" spans="1:19" x14ac:dyDescent="0.25">
      <c r="A25" s="7">
        <v>20</v>
      </c>
      <c r="B25" s="9" t="s">
        <v>23</v>
      </c>
      <c r="C25" s="8">
        <f>'Validitas Angket'!C25</f>
        <v>2</v>
      </c>
      <c r="D25" s="8">
        <f>'Validitas Angket'!D25</f>
        <v>2</v>
      </c>
      <c r="E25" s="8">
        <f>'Validitas Angket'!E25</f>
        <v>3</v>
      </c>
      <c r="F25" s="8">
        <f>'Validitas Angket'!F25</f>
        <v>4</v>
      </c>
      <c r="G25" s="8">
        <f>'Validitas Angket'!G25</f>
        <v>2</v>
      </c>
      <c r="H25" s="8">
        <f>'Validitas Angket'!H25</f>
        <v>1</v>
      </c>
      <c r="I25" s="8">
        <f>'Validitas Angket'!I25</f>
        <v>2</v>
      </c>
      <c r="J25" s="8">
        <f>'Validitas Angket'!J25</f>
        <v>2</v>
      </c>
      <c r="K25" s="8">
        <f>'Validitas Angket'!K25</f>
        <v>3</v>
      </c>
      <c r="L25" s="8">
        <f>'Validitas Angket'!L25</f>
        <v>2</v>
      </c>
      <c r="M25" s="8">
        <f>'Validitas Angket'!M25</f>
        <v>1</v>
      </c>
      <c r="N25" s="8">
        <f>'Validitas Angket'!N25</f>
        <v>3</v>
      </c>
      <c r="O25" s="8">
        <f>'Validitas Angket'!O25</f>
        <v>2</v>
      </c>
      <c r="P25" s="8">
        <f>'Validitas Angket'!P25</f>
        <v>2</v>
      </c>
      <c r="Q25" s="8">
        <f>'Validitas Angket'!Q25</f>
        <v>2</v>
      </c>
      <c r="R25" s="9">
        <f t="shared" si="0"/>
        <v>33</v>
      </c>
      <c r="S25" s="9">
        <f t="shared" si="1"/>
        <v>1089</v>
      </c>
    </row>
    <row r="26" spans="1:19" x14ac:dyDescent="0.25">
      <c r="A26" s="7">
        <v>21</v>
      </c>
      <c r="B26" s="9" t="s">
        <v>24</v>
      </c>
      <c r="C26" s="8">
        <f>'Validitas Angket'!C26</f>
        <v>4</v>
      </c>
      <c r="D26" s="8">
        <f>'Validitas Angket'!D26</f>
        <v>4</v>
      </c>
      <c r="E26" s="8">
        <f>'Validitas Angket'!E26</f>
        <v>2</v>
      </c>
      <c r="F26" s="8">
        <f>'Validitas Angket'!F26</f>
        <v>2</v>
      </c>
      <c r="G26" s="8">
        <f>'Validitas Angket'!G26</f>
        <v>3</v>
      </c>
      <c r="H26" s="8">
        <f>'Validitas Angket'!H26</f>
        <v>3</v>
      </c>
      <c r="I26" s="8">
        <f>'Validitas Angket'!I26</f>
        <v>2</v>
      </c>
      <c r="J26" s="8">
        <f>'Validitas Angket'!J26</f>
        <v>3</v>
      </c>
      <c r="K26" s="8">
        <f>'Validitas Angket'!K26</f>
        <v>4</v>
      </c>
      <c r="L26" s="8">
        <f>'Validitas Angket'!L26</f>
        <v>3</v>
      </c>
      <c r="M26" s="8">
        <f>'Validitas Angket'!M26</f>
        <v>3</v>
      </c>
      <c r="N26" s="8">
        <f>'Validitas Angket'!N26</f>
        <v>3</v>
      </c>
      <c r="O26" s="8">
        <f>'Validitas Angket'!O26</f>
        <v>2</v>
      </c>
      <c r="P26" s="8">
        <f>'Validitas Angket'!P26</f>
        <v>2</v>
      </c>
      <c r="Q26" s="8">
        <f>'Validitas Angket'!Q26</f>
        <v>4</v>
      </c>
      <c r="R26" s="9">
        <f t="shared" si="0"/>
        <v>44</v>
      </c>
      <c r="S26" s="9">
        <f t="shared" si="1"/>
        <v>1936</v>
      </c>
    </row>
    <row r="27" spans="1:19" x14ac:dyDescent="0.25">
      <c r="A27" s="7">
        <v>22</v>
      </c>
      <c r="B27" s="9" t="s">
        <v>25</v>
      </c>
      <c r="C27" s="8">
        <f>'Validitas Angket'!C27</f>
        <v>2</v>
      </c>
      <c r="D27" s="8">
        <f>'Validitas Angket'!D27</f>
        <v>3</v>
      </c>
      <c r="E27" s="8">
        <f>'Validitas Angket'!E27</f>
        <v>3</v>
      </c>
      <c r="F27" s="8">
        <f>'Validitas Angket'!F27</f>
        <v>3</v>
      </c>
      <c r="G27" s="8">
        <f>'Validitas Angket'!G27</f>
        <v>3</v>
      </c>
      <c r="H27" s="8">
        <f>'Validitas Angket'!H27</f>
        <v>2</v>
      </c>
      <c r="I27" s="8">
        <f>'Validitas Angket'!I27</f>
        <v>2</v>
      </c>
      <c r="J27" s="8">
        <f>'Validitas Angket'!J27</f>
        <v>2</v>
      </c>
      <c r="K27" s="8">
        <f>'Validitas Angket'!K27</f>
        <v>2</v>
      </c>
      <c r="L27" s="8">
        <f>'Validitas Angket'!L27</f>
        <v>3</v>
      </c>
      <c r="M27" s="8">
        <f>'Validitas Angket'!M27</f>
        <v>2</v>
      </c>
      <c r="N27" s="8">
        <f>'Validitas Angket'!N27</f>
        <v>4</v>
      </c>
      <c r="O27" s="8">
        <f>'Validitas Angket'!O27</f>
        <v>3</v>
      </c>
      <c r="P27" s="8">
        <f>'Validitas Angket'!P27</f>
        <v>1</v>
      </c>
      <c r="Q27" s="8">
        <f>'Validitas Angket'!Q27</f>
        <v>2</v>
      </c>
      <c r="R27" s="9">
        <f t="shared" si="0"/>
        <v>37</v>
      </c>
      <c r="S27" s="9">
        <f t="shared" si="1"/>
        <v>1369</v>
      </c>
    </row>
    <row r="28" spans="1:19" x14ac:dyDescent="0.25">
      <c r="A28" s="7">
        <v>23</v>
      </c>
      <c r="B28" s="9" t="s">
        <v>26</v>
      </c>
      <c r="C28" s="8">
        <f>'Validitas Angket'!C28</f>
        <v>4</v>
      </c>
      <c r="D28" s="8">
        <f>'Validitas Angket'!D28</f>
        <v>2</v>
      </c>
      <c r="E28" s="8">
        <f>'Validitas Angket'!E28</f>
        <v>3</v>
      </c>
      <c r="F28" s="8">
        <f>'Validitas Angket'!F28</f>
        <v>4</v>
      </c>
      <c r="G28" s="8">
        <f>'Validitas Angket'!G28</f>
        <v>3</v>
      </c>
      <c r="H28" s="8">
        <f>'Validitas Angket'!H28</f>
        <v>3</v>
      </c>
      <c r="I28" s="8">
        <f>'Validitas Angket'!I28</f>
        <v>3</v>
      </c>
      <c r="J28" s="8">
        <f>'Validitas Angket'!J28</f>
        <v>1</v>
      </c>
      <c r="K28" s="8">
        <f>'Validitas Angket'!K28</f>
        <v>2</v>
      </c>
      <c r="L28" s="8">
        <f>'Validitas Angket'!L28</f>
        <v>2</v>
      </c>
      <c r="M28" s="8">
        <f>'Validitas Angket'!M28</f>
        <v>2</v>
      </c>
      <c r="N28" s="8">
        <f>'Validitas Angket'!N28</f>
        <v>3</v>
      </c>
      <c r="O28" s="8">
        <f>'Validitas Angket'!O28</f>
        <v>3</v>
      </c>
      <c r="P28" s="8">
        <f>'Validitas Angket'!P28</f>
        <v>3</v>
      </c>
      <c r="Q28" s="8">
        <f>'Validitas Angket'!Q28</f>
        <v>3</v>
      </c>
      <c r="R28" s="9">
        <f t="shared" si="0"/>
        <v>41</v>
      </c>
      <c r="S28" s="9">
        <f t="shared" si="1"/>
        <v>1681</v>
      </c>
    </row>
    <row r="29" spans="1:19" x14ac:dyDescent="0.25">
      <c r="A29" s="7">
        <v>24</v>
      </c>
      <c r="B29" s="9" t="s">
        <v>27</v>
      </c>
      <c r="C29" s="8">
        <f>'Validitas Angket'!C29</f>
        <v>1</v>
      </c>
      <c r="D29" s="8">
        <f>'Validitas Angket'!D29</f>
        <v>3</v>
      </c>
      <c r="E29" s="8">
        <f>'Validitas Angket'!E29</f>
        <v>2</v>
      </c>
      <c r="F29" s="8">
        <f>'Validitas Angket'!F29</f>
        <v>2</v>
      </c>
      <c r="G29" s="8">
        <f>'Validitas Angket'!G29</f>
        <v>3</v>
      </c>
      <c r="H29" s="8">
        <f>'Validitas Angket'!H29</f>
        <v>3</v>
      </c>
      <c r="I29" s="8">
        <f>'Validitas Angket'!I29</f>
        <v>2</v>
      </c>
      <c r="J29" s="8">
        <f>'Validitas Angket'!J29</f>
        <v>2</v>
      </c>
      <c r="K29" s="8">
        <f>'Validitas Angket'!K29</f>
        <v>4</v>
      </c>
      <c r="L29" s="8">
        <f>'Validitas Angket'!L29</f>
        <v>2</v>
      </c>
      <c r="M29" s="8">
        <f>'Validitas Angket'!M29</f>
        <v>3</v>
      </c>
      <c r="N29" s="8">
        <f>'Validitas Angket'!N29</f>
        <v>2</v>
      </c>
      <c r="O29" s="8">
        <f>'Validitas Angket'!O29</f>
        <v>2</v>
      </c>
      <c r="P29" s="8">
        <f>'Validitas Angket'!P29</f>
        <v>1</v>
      </c>
      <c r="Q29" s="8">
        <f>'Validitas Angket'!Q29</f>
        <v>2</v>
      </c>
      <c r="R29" s="9">
        <f t="shared" si="0"/>
        <v>34</v>
      </c>
      <c r="S29" s="9">
        <f t="shared" si="1"/>
        <v>1156</v>
      </c>
    </row>
    <row r="30" spans="1:19" x14ac:dyDescent="0.25">
      <c r="A30" s="7">
        <v>25</v>
      </c>
      <c r="B30" s="9" t="s">
        <v>28</v>
      </c>
      <c r="C30" s="8">
        <f>'Validitas Angket'!C30</f>
        <v>4</v>
      </c>
      <c r="D30" s="8">
        <f>'Validitas Angket'!D30</f>
        <v>2</v>
      </c>
      <c r="E30" s="8">
        <f>'Validitas Angket'!E30</f>
        <v>3</v>
      </c>
      <c r="F30" s="8">
        <f>'Validitas Angket'!F30</f>
        <v>4</v>
      </c>
      <c r="G30" s="8">
        <f>'Validitas Angket'!G30</f>
        <v>4</v>
      </c>
      <c r="H30" s="8">
        <f>'Validitas Angket'!H30</f>
        <v>3</v>
      </c>
      <c r="I30" s="8">
        <f>'Validitas Angket'!I30</f>
        <v>3</v>
      </c>
      <c r="J30" s="8">
        <f>'Validitas Angket'!J30</f>
        <v>3</v>
      </c>
      <c r="K30" s="8">
        <f>'Validitas Angket'!K30</f>
        <v>4</v>
      </c>
      <c r="L30" s="8">
        <f>'Validitas Angket'!L30</f>
        <v>2</v>
      </c>
      <c r="M30" s="8">
        <f>'Validitas Angket'!M30</f>
        <v>4</v>
      </c>
      <c r="N30" s="8">
        <f>'Validitas Angket'!N30</f>
        <v>2</v>
      </c>
      <c r="O30" s="8">
        <f>'Validitas Angket'!O30</f>
        <v>2</v>
      </c>
      <c r="P30" s="8">
        <f>'Validitas Angket'!P30</f>
        <v>4</v>
      </c>
      <c r="Q30" s="8">
        <f>'Validitas Angket'!Q30</f>
        <v>1</v>
      </c>
      <c r="R30" s="9">
        <f t="shared" si="0"/>
        <v>45</v>
      </c>
      <c r="S30" s="9">
        <f t="shared" si="1"/>
        <v>2025</v>
      </c>
    </row>
    <row r="31" spans="1:19" x14ac:dyDescent="0.25">
      <c r="A31" s="7">
        <v>26</v>
      </c>
      <c r="B31" s="9" t="s">
        <v>29</v>
      </c>
      <c r="C31" s="8">
        <f>'Validitas Angket'!C31</f>
        <v>3</v>
      </c>
      <c r="D31" s="8">
        <f>'Validitas Angket'!D31</f>
        <v>2</v>
      </c>
      <c r="E31" s="8">
        <f>'Validitas Angket'!E31</f>
        <v>3</v>
      </c>
      <c r="F31" s="8">
        <f>'Validitas Angket'!F31</f>
        <v>3</v>
      </c>
      <c r="G31" s="8">
        <f>'Validitas Angket'!G31</f>
        <v>3</v>
      </c>
      <c r="H31" s="8">
        <f>'Validitas Angket'!H31</f>
        <v>3</v>
      </c>
      <c r="I31" s="8">
        <f>'Validitas Angket'!I31</f>
        <v>3</v>
      </c>
      <c r="J31" s="8">
        <f>'Validitas Angket'!J31</f>
        <v>3</v>
      </c>
      <c r="K31" s="8">
        <f>'Validitas Angket'!K31</f>
        <v>3</v>
      </c>
      <c r="L31" s="8">
        <f>'Validitas Angket'!L31</f>
        <v>2</v>
      </c>
      <c r="M31" s="8">
        <f>'Validitas Angket'!M31</f>
        <v>2</v>
      </c>
      <c r="N31" s="8">
        <f>'Validitas Angket'!N31</f>
        <v>3</v>
      </c>
      <c r="O31" s="8">
        <f>'Validitas Angket'!O31</f>
        <v>3</v>
      </c>
      <c r="P31" s="8">
        <f>'Validitas Angket'!P31</f>
        <v>4</v>
      </c>
      <c r="Q31" s="8">
        <f>'Validitas Angket'!Q31</f>
        <v>4</v>
      </c>
      <c r="R31" s="9">
        <f t="shared" si="0"/>
        <v>44</v>
      </c>
      <c r="S31" s="9">
        <f t="shared" si="1"/>
        <v>1936</v>
      </c>
    </row>
    <row r="32" spans="1:19" x14ac:dyDescent="0.25">
      <c r="A32" s="7">
        <v>27</v>
      </c>
      <c r="B32" s="9" t="s">
        <v>30</v>
      </c>
      <c r="C32" s="17">
        <f>'Validitas Angket'!C32</f>
        <v>3</v>
      </c>
      <c r="D32" s="17">
        <f>'Validitas Angket'!D32</f>
        <v>3</v>
      </c>
      <c r="E32" s="17">
        <f>'Validitas Angket'!E32</f>
        <v>3</v>
      </c>
      <c r="F32" s="17">
        <f>'Validitas Angket'!F32</f>
        <v>4</v>
      </c>
      <c r="G32" s="17">
        <f>'Validitas Angket'!G32</f>
        <v>4</v>
      </c>
      <c r="H32" s="17">
        <f>'Validitas Angket'!H32</f>
        <v>1</v>
      </c>
      <c r="I32" s="17">
        <f>'Validitas Angket'!I32</f>
        <v>1</v>
      </c>
      <c r="J32" s="17">
        <f>'Validitas Angket'!J32</f>
        <v>2</v>
      </c>
      <c r="K32" s="17">
        <f>'Validitas Angket'!K32</f>
        <v>3</v>
      </c>
      <c r="L32" s="17">
        <f>'Validitas Angket'!L32</f>
        <v>4</v>
      </c>
      <c r="M32" s="17">
        <f>'Validitas Angket'!M32</f>
        <v>4</v>
      </c>
      <c r="N32" s="17">
        <f>'Validitas Angket'!N32</f>
        <v>2</v>
      </c>
      <c r="O32" s="17">
        <f>'Validitas Angket'!O32</f>
        <v>3</v>
      </c>
      <c r="P32" s="17">
        <f>'Validitas Angket'!P32</f>
        <v>3</v>
      </c>
      <c r="Q32" s="17">
        <f>'Validitas Angket'!Q32</f>
        <v>4</v>
      </c>
      <c r="R32" s="9">
        <f t="shared" si="0"/>
        <v>44</v>
      </c>
      <c r="S32" s="9">
        <f t="shared" si="1"/>
        <v>1936</v>
      </c>
    </row>
    <row r="33" spans="1:19" x14ac:dyDescent="0.25">
      <c r="A33" s="36" t="s">
        <v>38</v>
      </c>
      <c r="B33" s="36"/>
      <c r="C33" s="9">
        <f>SUM(C6:C32)</f>
        <v>77</v>
      </c>
      <c r="D33" s="9">
        <f t="shared" ref="D33:Q33" si="2">SUM(D6:D32)</f>
        <v>65</v>
      </c>
      <c r="E33" s="9">
        <f t="shared" si="2"/>
        <v>72</v>
      </c>
      <c r="F33" s="9">
        <f t="shared" si="2"/>
        <v>77</v>
      </c>
      <c r="G33" s="9">
        <f t="shared" si="2"/>
        <v>74</v>
      </c>
      <c r="H33" s="9">
        <f t="shared" si="2"/>
        <v>73</v>
      </c>
      <c r="I33" s="9">
        <f t="shared" si="2"/>
        <v>61</v>
      </c>
      <c r="J33" s="9">
        <f t="shared" si="2"/>
        <v>61</v>
      </c>
      <c r="K33" s="9">
        <f t="shared" si="2"/>
        <v>81</v>
      </c>
      <c r="L33" s="9">
        <f t="shared" si="2"/>
        <v>68</v>
      </c>
      <c r="M33" s="9">
        <f t="shared" si="2"/>
        <v>74</v>
      </c>
      <c r="N33" s="9">
        <f t="shared" si="2"/>
        <v>72</v>
      </c>
      <c r="O33" s="9">
        <f t="shared" si="2"/>
        <v>67</v>
      </c>
      <c r="P33" s="9">
        <f t="shared" si="2"/>
        <v>60</v>
      </c>
      <c r="Q33" s="9">
        <f t="shared" si="2"/>
        <v>71</v>
      </c>
      <c r="R33" s="16"/>
      <c r="S33" s="9"/>
    </row>
    <row r="34" spans="1:19" x14ac:dyDescent="0.25">
      <c r="A34" s="36" t="s">
        <v>101</v>
      </c>
      <c r="B34" s="36"/>
      <c r="C34" s="9">
        <f>(C6^2)+(C7^2)+(C8^2)+(C9^2)+(C10^2)+(C11^2)+(C12^2)+(C13^2)+(C14^2)+(C15^2)+(C16^2)+(C17^1)+(C18^2)+(C19^2)+(C20^2)+(C21^2)+(C22^2)+(C23^2)+(C24^2)+(C25^2)+(C26^2)+(C27^2)+(C28^2)+(C29^2)+(C30^2)+(C31^2)+(C32^2)</f>
        <v>241</v>
      </c>
      <c r="D34" s="9">
        <f t="shared" ref="D34:Q34" si="3">(D6^2)+(D7^2)+(D8^2)+(D9^2)+(D10^2)+(D11^2)+(D12^2)+(D13^2)+(D14^2)+(D15^2)+(D16^2)+(D17^1)+(D18^2)+(D19^2)+(D20^2)+(D21^2)+(D22^2)+(D23^2)+(D24^2)+(D25^2)+(D26^2)+(D27^2)+(D28^2)+(D29^2)+(D30^2)+(D31^2)+(D32^2)</f>
        <v>175</v>
      </c>
      <c r="E34" s="9">
        <f t="shared" si="3"/>
        <v>206</v>
      </c>
      <c r="F34" s="9">
        <f t="shared" si="3"/>
        <v>229</v>
      </c>
      <c r="G34" s="9">
        <f t="shared" si="3"/>
        <v>212</v>
      </c>
      <c r="H34" s="9">
        <f t="shared" si="3"/>
        <v>211</v>
      </c>
      <c r="I34" s="9">
        <f t="shared" si="3"/>
        <v>149</v>
      </c>
      <c r="J34" s="9">
        <f t="shared" si="3"/>
        <v>145</v>
      </c>
      <c r="K34" s="9">
        <f t="shared" si="3"/>
        <v>259</v>
      </c>
      <c r="L34" s="9">
        <f t="shared" si="3"/>
        <v>186</v>
      </c>
      <c r="M34" s="9">
        <f t="shared" si="3"/>
        <v>216</v>
      </c>
      <c r="N34" s="9">
        <f t="shared" si="3"/>
        <v>208</v>
      </c>
      <c r="O34" s="9">
        <f t="shared" si="3"/>
        <v>175</v>
      </c>
      <c r="P34" s="9">
        <f t="shared" si="3"/>
        <v>154</v>
      </c>
      <c r="Q34" s="9">
        <f t="shared" si="3"/>
        <v>215</v>
      </c>
      <c r="R34" s="9"/>
      <c r="S34" s="9"/>
    </row>
    <row r="35" spans="1:19" x14ac:dyDescent="0.25">
      <c r="A35" s="37" t="s">
        <v>39</v>
      </c>
      <c r="B35" s="37"/>
      <c r="C35" s="24">
        <v>27</v>
      </c>
      <c r="D35" s="24">
        <v>27</v>
      </c>
      <c r="E35" s="24">
        <v>27</v>
      </c>
      <c r="F35" s="24">
        <v>27</v>
      </c>
      <c r="G35" s="24">
        <v>27</v>
      </c>
      <c r="H35" s="24">
        <v>27</v>
      </c>
      <c r="I35" s="24">
        <v>27</v>
      </c>
      <c r="J35" s="24">
        <v>27</v>
      </c>
      <c r="K35" s="24">
        <v>27</v>
      </c>
      <c r="L35" s="24">
        <v>27</v>
      </c>
      <c r="M35" s="24">
        <v>27</v>
      </c>
      <c r="N35" s="24">
        <v>27</v>
      </c>
      <c r="O35" s="24">
        <v>27</v>
      </c>
      <c r="P35" s="24">
        <v>27</v>
      </c>
      <c r="Q35" s="24">
        <v>27</v>
      </c>
      <c r="R35" s="9"/>
      <c r="S35" s="9"/>
    </row>
    <row r="36" spans="1:19" x14ac:dyDescent="0.25">
      <c r="A36" s="36" t="s">
        <v>40</v>
      </c>
      <c r="B36" s="36"/>
      <c r="C36" s="10">
        <f>(C34-(C33^2/C35))/C35</f>
        <v>0.79286694101508959</v>
      </c>
      <c r="D36" s="10">
        <f t="shared" ref="D36:Q36" si="4">(D34-(D33^2/D35))/D35</f>
        <v>0.68587105624142608</v>
      </c>
      <c r="E36" s="10">
        <f t="shared" si="4"/>
        <v>0.51851851851851849</v>
      </c>
      <c r="F36" s="10">
        <f t="shared" si="4"/>
        <v>0.34842249657064517</v>
      </c>
      <c r="G36" s="10">
        <f t="shared" si="4"/>
        <v>0.34019204389574781</v>
      </c>
      <c r="H36" s="10">
        <f t="shared" si="4"/>
        <v>0.50480109739368961</v>
      </c>
      <c r="I36" s="10">
        <f t="shared" si="4"/>
        <v>0.41426611796982188</v>
      </c>
      <c r="J36" s="10">
        <f t="shared" si="4"/>
        <v>0.26611796982167374</v>
      </c>
      <c r="K36" s="10">
        <f t="shared" si="4"/>
        <v>0.59259259259259256</v>
      </c>
      <c r="L36" s="10">
        <f t="shared" si="4"/>
        <v>0.54595336076817536</v>
      </c>
      <c r="M36" s="10">
        <f t="shared" si="4"/>
        <v>0.48834019204389595</v>
      </c>
      <c r="N36" s="10">
        <f t="shared" si="4"/>
        <v>0.59259259259259256</v>
      </c>
      <c r="O36" s="10">
        <f t="shared" si="4"/>
        <v>0.32373113854595309</v>
      </c>
      <c r="P36" s="10">
        <f t="shared" si="4"/>
        <v>0.76543209876543172</v>
      </c>
      <c r="Q36" s="10">
        <f t="shared" si="4"/>
        <v>1.0480109739369001</v>
      </c>
      <c r="R36" s="9"/>
      <c r="S36" s="9"/>
    </row>
    <row r="37" spans="1:19" x14ac:dyDescent="0.25">
      <c r="A37" s="32" t="s">
        <v>41</v>
      </c>
      <c r="B37" s="32"/>
      <c r="C37" s="22">
        <f>SUM(C36:Q36)</f>
        <v>8.2277091906721544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2"/>
      <c r="S37" s="2"/>
    </row>
    <row r="38" spans="1:19" x14ac:dyDescent="0.25">
      <c r="A38" s="16"/>
      <c r="B38" s="16" t="s">
        <v>42</v>
      </c>
      <c r="C38" s="22">
        <f>(S32-(R32^2/27))/27</f>
        <v>69.048010973936897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2"/>
      <c r="S38" s="2"/>
    </row>
    <row r="39" spans="1:19" x14ac:dyDescent="0.25">
      <c r="A39" s="16"/>
      <c r="B39" s="16" t="s">
        <v>43</v>
      </c>
      <c r="C39" s="22">
        <f>15/(15-1)</f>
        <v>1.0714285714285714</v>
      </c>
      <c r="D39" s="25">
        <f>C37/C38</f>
        <v>0.11915924984106804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2"/>
      <c r="S39" s="2"/>
    </row>
    <row r="40" spans="1:19" x14ac:dyDescent="0.25">
      <c r="A40" s="3"/>
      <c r="B40" s="3"/>
      <c r="C40" s="3"/>
      <c r="D40" s="25">
        <f>1-D39</f>
        <v>0.88084075015893193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2"/>
      <c r="S40" s="2"/>
    </row>
    <row r="41" spans="1:19" x14ac:dyDescent="0.25">
      <c r="A41" s="3"/>
      <c r="B41" s="3"/>
      <c r="C41" s="3"/>
      <c r="D41" s="25">
        <f>C39*D40</f>
        <v>0.94375794659885559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2"/>
      <c r="S41" s="2"/>
    </row>
    <row r="42" spans="1:19" x14ac:dyDescent="0.25">
      <c r="A42" s="3"/>
      <c r="B42" s="3"/>
      <c r="C42" s="3"/>
      <c r="D42" s="5" t="s">
        <v>44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2"/>
      <c r="S42" s="2"/>
    </row>
  </sheetData>
  <mergeCells count="12">
    <mergeCell ref="S4:S5"/>
    <mergeCell ref="A33:B33"/>
    <mergeCell ref="A34:B34"/>
    <mergeCell ref="A35:B35"/>
    <mergeCell ref="A36:B36"/>
    <mergeCell ref="A37:B37"/>
    <mergeCell ref="A1:R1"/>
    <mergeCell ref="A2:R2"/>
    <mergeCell ref="A4:A5"/>
    <mergeCell ref="B4:B5"/>
    <mergeCell ref="C4:Q4"/>
    <mergeCell ref="R4:R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C10" sqref="C10"/>
    </sheetView>
  </sheetViews>
  <sheetFormatPr defaultRowHeight="15" x14ac:dyDescent="0.25"/>
  <cols>
    <col min="1" max="1" width="14.42578125" customWidth="1"/>
    <col min="3" max="4" width="12.5703125" customWidth="1"/>
    <col min="5" max="5" width="10.42578125" customWidth="1"/>
    <col min="6" max="6" width="9.85546875" customWidth="1"/>
    <col min="8" max="8" width="11.140625" customWidth="1"/>
    <col min="11" max="12" width="21.140625" customWidth="1"/>
  </cols>
  <sheetData>
    <row r="1" spans="1:12" x14ac:dyDescent="0.25">
      <c r="A1" s="38" t="s">
        <v>104</v>
      </c>
      <c r="B1" s="38"/>
      <c r="C1" s="38"/>
      <c r="D1" s="38"/>
      <c r="E1" s="38"/>
      <c r="F1" s="38"/>
      <c r="G1" s="38"/>
      <c r="H1" s="38"/>
    </row>
    <row r="2" spans="1:12" x14ac:dyDescent="0.25">
      <c r="A2" s="39" t="s">
        <v>34</v>
      </c>
      <c r="B2" s="39"/>
      <c r="C2" s="39"/>
      <c r="D2" s="39"/>
      <c r="E2" s="39"/>
      <c r="F2" s="39"/>
      <c r="G2" s="39"/>
      <c r="H2" s="39"/>
    </row>
    <row r="3" spans="1:12" x14ac:dyDescent="0.25">
      <c r="A3" s="30"/>
      <c r="B3" s="30"/>
      <c r="C3" s="30"/>
      <c r="D3" s="30"/>
      <c r="E3" s="30"/>
      <c r="F3" s="30"/>
      <c r="G3" s="30"/>
      <c r="H3" s="30"/>
    </row>
    <row r="4" spans="1:12" x14ac:dyDescent="0.25">
      <c r="A4" s="6" t="s">
        <v>84</v>
      </c>
      <c r="B4" s="6" t="s">
        <v>85</v>
      </c>
      <c r="C4" s="12" t="s">
        <v>82</v>
      </c>
      <c r="D4" s="12" t="s">
        <v>83</v>
      </c>
      <c r="E4" s="12" t="s">
        <v>3</v>
      </c>
      <c r="F4" s="6" t="s">
        <v>74</v>
      </c>
      <c r="G4" s="6" t="s">
        <v>91</v>
      </c>
      <c r="H4" s="6" t="s">
        <v>73</v>
      </c>
      <c r="K4" s="2" t="s">
        <v>94</v>
      </c>
      <c r="L4" s="2" t="s">
        <v>85</v>
      </c>
    </row>
    <row r="5" spans="1:12" x14ac:dyDescent="0.25">
      <c r="A5" s="32" t="s">
        <v>86</v>
      </c>
      <c r="B5" s="9">
        <v>1</v>
      </c>
      <c r="C5" s="8">
        <v>4</v>
      </c>
      <c r="D5" s="8">
        <v>4</v>
      </c>
      <c r="E5" s="8">
        <f>SUM(C5:D5)</f>
        <v>8</v>
      </c>
      <c r="F5" s="40">
        <f>SUM(E5:E8)/2</f>
        <v>15</v>
      </c>
      <c r="G5" s="44">
        <f>(15*100)/16</f>
        <v>93.75</v>
      </c>
      <c r="H5" s="50" t="s">
        <v>75</v>
      </c>
      <c r="K5" s="2" t="s">
        <v>95</v>
      </c>
      <c r="L5" s="2" t="s">
        <v>99</v>
      </c>
    </row>
    <row r="6" spans="1:12" x14ac:dyDescent="0.25">
      <c r="A6" s="32"/>
      <c r="B6" s="9">
        <v>2</v>
      </c>
      <c r="C6" s="8">
        <v>4</v>
      </c>
      <c r="D6" s="8">
        <v>4</v>
      </c>
      <c r="E6" s="8">
        <f t="shared" ref="E6:E24" si="0">SUM(C6:D6)</f>
        <v>8</v>
      </c>
      <c r="F6" s="41"/>
      <c r="G6" s="45"/>
      <c r="H6" s="51"/>
      <c r="K6" s="2" t="s">
        <v>96</v>
      </c>
      <c r="L6" s="2" t="s">
        <v>100</v>
      </c>
    </row>
    <row r="7" spans="1:12" x14ac:dyDescent="0.25">
      <c r="A7" s="32"/>
      <c r="B7" s="9">
        <v>3</v>
      </c>
      <c r="C7" s="8">
        <v>4</v>
      </c>
      <c r="D7" s="8">
        <v>4</v>
      </c>
      <c r="E7" s="8">
        <f t="shared" si="0"/>
        <v>8</v>
      </c>
      <c r="F7" s="41"/>
      <c r="G7" s="45"/>
      <c r="H7" s="51"/>
      <c r="K7" s="2" t="s">
        <v>97</v>
      </c>
      <c r="L7" s="2" t="s">
        <v>76</v>
      </c>
    </row>
    <row r="8" spans="1:12" x14ac:dyDescent="0.25">
      <c r="A8" s="32"/>
      <c r="B8" s="9">
        <v>4</v>
      </c>
      <c r="C8" s="8">
        <v>3</v>
      </c>
      <c r="D8" s="8">
        <v>3</v>
      </c>
      <c r="E8" s="8">
        <f t="shared" si="0"/>
        <v>6</v>
      </c>
      <c r="F8" s="42"/>
      <c r="G8" s="46"/>
      <c r="H8" s="52"/>
      <c r="K8" s="2" t="s">
        <v>98</v>
      </c>
      <c r="L8" s="2" t="s">
        <v>75</v>
      </c>
    </row>
    <row r="9" spans="1:12" x14ac:dyDescent="0.25">
      <c r="A9" s="32" t="s">
        <v>78</v>
      </c>
      <c r="B9" s="9">
        <v>1</v>
      </c>
      <c r="C9" s="8">
        <v>4</v>
      </c>
      <c r="D9" s="8">
        <v>4</v>
      </c>
      <c r="E9" s="8">
        <f t="shared" si="0"/>
        <v>8</v>
      </c>
      <c r="F9" s="40">
        <f>SUM(E9:E12)/2</f>
        <v>16</v>
      </c>
      <c r="G9" s="44">
        <f>(F9*100)/16</f>
        <v>100</v>
      </c>
      <c r="H9" s="50" t="s">
        <v>75</v>
      </c>
      <c r="I9" s="28"/>
      <c r="J9" s="28"/>
    </row>
    <row r="10" spans="1:12" x14ac:dyDescent="0.25">
      <c r="A10" s="32"/>
      <c r="B10" s="9">
        <v>2</v>
      </c>
      <c r="C10" s="8">
        <v>4</v>
      </c>
      <c r="D10" s="8">
        <v>4</v>
      </c>
      <c r="E10" s="8">
        <f t="shared" si="0"/>
        <v>8</v>
      </c>
      <c r="F10" s="41"/>
      <c r="G10" s="45"/>
      <c r="H10" s="51"/>
      <c r="I10" s="28"/>
      <c r="J10" s="28"/>
    </row>
    <row r="11" spans="1:12" x14ac:dyDescent="0.25">
      <c r="A11" s="32"/>
      <c r="B11" s="9">
        <v>3</v>
      </c>
      <c r="C11" s="8">
        <v>4</v>
      </c>
      <c r="D11" s="8">
        <v>4</v>
      </c>
      <c r="E11" s="8">
        <f t="shared" si="0"/>
        <v>8</v>
      </c>
      <c r="F11" s="41"/>
      <c r="G11" s="45"/>
      <c r="H11" s="51"/>
    </row>
    <row r="12" spans="1:12" x14ac:dyDescent="0.25">
      <c r="A12" s="32"/>
      <c r="B12" s="9">
        <v>4</v>
      </c>
      <c r="C12" s="8">
        <v>4</v>
      </c>
      <c r="D12" s="8">
        <v>4</v>
      </c>
      <c r="E12" s="8">
        <f t="shared" si="0"/>
        <v>8</v>
      </c>
      <c r="F12" s="42"/>
      <c r="G12" s="46"/>
      <c r="H12" s="52"/>
    </row>
    <row r="13" spans="1:12" x14ac:dyDescent="0.25">
      <c r="A13" s="32" t="s">
        <v>87</v>
      </c>
      <c r="B13" s="9">
        <v>1</v>
      </c>
      <c r="C13" s="8">
        <v>3</v>
      </c>
      <c r="D13" s="8">
        <v>4</v>
      </c>
      <c r="E13" s="8">
        <f t="shared" si="0"/>
        <v>7</v>
      </c>
      <c r="F13" s="40">
        <f>SUM(E13:E16)/2</f>
        <v>15</v>
      </c>
      <c r="G13" s="44">
        <f>SUM(F13*100)/16</f>
        <v>93.75</v>
      </c>
      <c r="H13" s="50" t="s">
        <v>75</v>
      </c>
    </row>
    <row r="14" spans="1:12" x14ac:dyDescent="0.25">
      <c r="A14" s="32"/>
      <c r="B14" s="9">
        <v>2</v>
      </c>
      <c r="C14" s="8">
        <v>3</v>
      </c>
      <c r="D14" s="8">
        <v>4</v>
      </c>
      <c r="E14" s="8">
        <f t="shared" si="0"/>
        <v>7</v>
      </c>
      <c r="F14" s="41"/>
      <c r="G14" s="45"/>
      <c r="H14" s="51"/>
    </row>
    <row r="15" spans="1:12" x14ac:dyDescent="0.25">
      <c r="A15" s="32"/>
      <c r="B15" s="9">
        <v>3</v>
      </c>
      <c r="C15" s="8">
        <v>4</v>
      </c>
      <c r="D15" s="8">
        <v>4</v>
      </c>
      <c r="E15" s="8">
        <f t="shared" si="0"/>
        <v>8</v>
      </c>
      <c r="F15" s="41"/>
      <c r="G15" s="45"/>
      <c r="H15" s="51"/>
    </row>
    <row r="16" spans="1:12" x14ac:dyDescent="0.25">
      <c r="A16" s="32"/>
      <c r="B16" s="9">
        <v>4</v>
      </c>
      <c r="C16" s="8">
        <v>4</v>
      </c>
      <c r="D16" s="8">
        <v>4</v>
      </c>
      <c r="E16" s="8">
        <f t="shared" si="0"/>
        <v>8</v>
      </c>
      <c r="F16" s="42"/>
      <c r="G16" s="46"/>
      <c r="H16" s="52"/>
    </row>
    <row r="17" spans="1:8" x14ac:dyDescent="0.25">
      <c r="A17" s="43" t="s">
        <v>88</v>
      </c>
      <c r="B17" s="9">
        <v>1</v>
      </c>
      <c r="C17" s="8">
        <v>4</v>
      </c>
      <c r="D17" s="8">
        <v>4</v>
      </c>
      <c r="E17" s="8">
        <f t="shared" si="0"/>
        <v>8</v>
      </c>
      <c r="F17" s="40">
        <f>SUM(E17:E19)/2</f>
        <v>12</v>
      </c>
      <c r="G17" s="44">
        <f>(F17*100)/12</f>
        <v>100</v>
      </c>
      <c r="H17" s="50" t="s">
        <v>75</v>
      </c>
    </row>
    <row r="18" spans="1:8" x14ac:dyDescent="0.25">
      <c r="A18" s="43"/>
      <c r="B18" s="9">
        <v>2</v>
      </c>
      <c r="C18" s="8">
        <v>4</v>
      </c>
      <c r="D18" s="8">
        <v>4</v>
      </c>
      <c r="E18" s="8">
        <f t="shared" si="0"/>
        <v>8</v>
      </c>
      <c r="F18" s="41"/>
      <c r="G18" s="45"/>
      <c r="H18" s="51"/>
    </row>
    <row r="19" spans="1:8" x14ac:dyDescent="0.25">
      <c r="A19" s="43"/>
      <c r="B19" s="9">
        <v>3</v>
      </c>
      <c r="C19" s="8">
        <v>4</v>
      </c>
      <c r="D19" s="8">
        <v>4</v>
      </c>
      <c r="E19" s="8">
        <f t="shared" si="0"/>
        <v>8</v>
      </c>
      <c r="F19" s="42"/>
      <c r="G19" s="46"/>
      <c r="H19" s="52"/>
    </row>
    <row r="20" spans="1:8" ht="16.5" customHeight="1" x14ac:dyDescent="0.25">
      <c r="A20" s="43" t="s">
        <v>89</v>
      </c>
      <c r="B20" s="9">
        <v>1</v>
      </c>
      <c r="C20" s="8">
        <v>4</v>
      </c>
      <c r="D20" s="8">
        <v>4</v>
      </c>
      <c r="E20" s="8">
        <f t="shared" si="0"/>
        <v>8</v>
      </c>
      <c r="F20" s="40">
        <f>SUM(E20:E21)/2</f>
        <v>8</v>
      </c>
      <c r="G20" s="44">
        <f>(F20*100)/8</f>
        <v>100</v>
      </c>
      <c r="H20" s="50" t="s">
        <v>75</v>
      </c>
    </row>
    <row r="21" spans="1:8" x14ac:dyDescent="0.25">
      <c r="A21" s="43"/>
      <c r="B21" s="9">
        <v>2</v>
      </c>
      <c r="C21" s="8">
        <v>4</v>
      </c>
      <c r="D21" s="8">
        <v>4</v>
      </c>
      <c r="E21" s="8">
        <f t="shared" si="0"/>
        <v>8</v>
      </c>
      <c r="F21" s="42"/>
      <c r="G21" s="46"/>
      <c r="H21" s="52"/>
    </row>
    <row r="22" spans="1:8" x14ac:dyDescent="0.25">
      <c r="A22" s="43" t="s">
        <v>79</v>
      </c>
      <c r="B22" s="9">
        <v>1</v>
      </c>
      <c r="C22" s="8">
        <v>3</v>
      </c>
      <c r="D22" s="8">
        <v>4</v>
      </c>
      <c r="E22" s="8">
        <f t="shared" si="0"/>
        <v>7</v>
      </c>
      <c r="F22" s="40">
        <f>SUM(E22:E24)/2</f>
        <v>9.5</v>
      </c>
      <c r="G22" s="47">
        <f>(F22*100)/12</f>
        <v>79.166666666666671</v>
      </c>
      <c r="H22" s="44" t="s">
        <v>76</v>
      </c>
    </row>
    <row r="23" spans="1:8" x14ac:dyDescent="0.25">
      <c r="A23" s="43"/>
      <c r="B23" s="9">
        <v>2</v>
      </c>
      <c r="C23" s="8">
        <v>3</v>
      </c>
      <c r="D23" s="8">
        <v>3</v>
      </c>
      <c r="E23" s="8">
        <f t="shared" si="0"/>
        <v>6</v>
      </c>
      <c r="F23" s="41"/>
      <c r="G23" s="48"/>
      <c r="H23" s="45"/>
    </row>
    <row r="24" spans="1:8" x14ac:dyDescent="0.25">
      <c r="A24" s="43"/>
      <c r="B24" s="9">
        <v>3</v>
      </c>
      <c r="C24" s="8">
        <v>3</v>
      </c>
      <c r="D24" s="8">
        <v>3</v>
      </c>
      <c r="E24" s="8">
        <f t="shared" si="0"/>
        <v>6</v>
      </c>
      <c r="F24" s="42"/>
      <c r="G24" s="49"/>
      <c r="H24" s="46"/>
    </row>
    <row r="25" spans="1:8" x14ac:dyDescent="0.25">
      <c r="A25" s="35" t="s">
        <v>90</v>
      </c>
      <c r="B25" s="35"/>
      <c r="C25" s="9">
        <f t="shared" ref="C25:D25" si="1">SUM(C5:C24)</f>
        <v>74</v>
      </c>
      <c r="D25" s="9">
        <f t="shared" si="1"/>
        <v>77</v>
      </c>
      <c r="E25" s="14"/>
      <c r="F25" s="13"/>
      <c r="G25" s="13"/>
      <c r="H25" s="13"/>
    </row>
    <row r="26" spans="1:8" x14ac:dyDescent="0.25">
      <c r="A26" s="35" t="s">
        <v>91</v>
      </c>
      <c r="B26" s="35"/>
      <c r="C26" s="15">
        <f>(C25*100)/80</f>
        <v>92.5</v>
      </c>
      <c r="D26" s="15">
        <f>(D25*100)/80</f>
        <v>96.25</v>
      </c>
      <c r="E26" s="27">
        <f>AVERAGE(C26:D26)</f>
        <v>94.375</v>
      </c>
      <c r="F26" s="13"/>
      <c r="G26" s="13"/>
      <c r="H26" s="13"/>
    </row>
    <row r="27" spans="1:8" x14ac:dyDescent="0.25">
      <c r="A27" s="35" t="s">
        <v>85</v>
      </c>
      <c r="B27" s="35"/>
      <c r="C27" s="6" t="s">
        <v>92</v>
      </c>
      <c r="D27" s="6" t="s">
        <v>92</v>
      </c>
      <c r="E27" s="14"/>
      <c r="F27" s="13"/>
      <c r="G27" s="13"/>
      <c r="H27" s="13"/>
    </row>
    <row r="28" spans="1:8" x14ac:dyDescent="0.25">
      <c r="A28" s="35" t="s">
        <v>73</v>
      </c>
      <c r="B28" s="35"/>
      <c r="C28" s="6" t="s">
        <v>93</v>
      </c>
      <c r="D28" s="6" t="s">
        <v>93</v>
      </c>
      <c r="E28" s="14"/>
      <c r="F28" s="13"/>
      <c r="G28" s="13"/>
      <c r="H28" s="13"/>
    </row>
  </sheetData>
  <mergeCells count="30">
    <mergeCell ref="H20:H21"/>
    <mergeCell ref="A28:B28"/>
    <mergeCell ref="F5:F8"/>
    <mergeCell ref="F9:F12"/>
    <mergeCell ref="F13:F16"/>
    <mergeCell ref="F17:F19"/>
    <mergeCell ref="F20:F21"/>
    <mergeCell ref="F22:F24"/>
    <mergeCell ref="A5:A8"/>
    <mergeCell ref="A9:A12"/>
    <mergeCell ref="A13:A16"/>
    <mergeCell ref="A17:A19"/>
    <mergeCell ref="A20:A21"/>
    <mergeCell ref="A22:A24"/>
    <mergeCell ref="A1:H1"/>
    <mergeCell ref="A2:H2"/>
    <mergeCell ref="A25:B25"/>
    <mergeCell ref="A26:B26"/>
    <mergeCell ref="A27:B27"/>
    <mergeCell ref="H22:H24"/>
    <mergeCell ref="G5:G8"/>
    <mergeCell ref="G9:G12"/>
    <mergeCell ref="G13:G16"/>
    <mergeCell ref="G17:G19"/>
    <mergeCell ref="G20:G21"/>
    <mergeCell ref="G22:G24"/>
    <mergeCell ref="H5:H8"/>
    <mergeCell ref="H9:H12"/>
    <mergeCell ref="H13:H16"/>
    <mergeCell ref="H17:H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zoomScale="90" zoomScaleNormal="90" workbookViewId="0">
      <selection activeCell="C3" sqref="C3"/>
    </sheetView>
  </sheetViews>
  <sheetFormatPr defaultRowHeight="15" x14ac:dyDescent="0.25"/>
  <cols>
    <col min="1" max="1" width="5" customWidth="1"/>
    <col min="2" max="2" width="14" customWidth="1"/>
    <col min="6" max="6" width="10.5703125" bestFit="1" customWidth="1"/>
    <col min="15" max="15" width="17.85546875" customWidth="1"/>
    <col min="16" max="16" width="11.7109375" customWidth="1"/>
    <col min="17" max="17" width="12.42578125" customWidth="1"/>
    <col min="20" max="21" width="25.140625" customWidth="1"/>
  </cols>
  <sheetData>
    <row r="1" spans="1:21" x14ac:dyDescent="0.25">
      <c r="A1" s="53" t="s">
        <v>103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21" x14ac:dyDescent="0.25">
      <c r="A2" s="39" t="s">
        <v>34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2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21" x14ac:dyDescent="0.25">
      <c r="A4" s="35" t="s">
        <v>0</v>
      </c>
      <c r="B4" s="6"/>
      <c r="C4" s="35" t="s">
        <v>45</v>
      </c>
      <c r="D4" s="35"/>
      <c r="E4" s="35"/>
      <c r="F4" s="35"/>
      <c r="G4" s="35"/>
      <c r="H4" s="35"/>
      <c r="I4" s="35"/>
      <c r="J4" s="35"/>
      <c r="K4" s="35"/>
      <c r="L4" s="35"/>
    </row>
    <row r="5" spans="1:21" x14ac:dyDescent="0.25">
      <c r="A5" s="35"/>
      <c r="B5" s="34" t="s">
        <v>1</v>
      </c>
      <c r="C5" s="35">
        <v>1</v>
      </c>
      <c r="D5" s="35"/>
      <c r="E5" s="35"/>
      <c r="F5" s="6">
        <v>2</v>
      </c>
      <c r="G5" s="35">
        <v>3</v>
      </c>
      <c r="H5" s="35"/>
      <c r="I5" s="35">
        <v>4</v>
      </c>
      <c r="J5" s="35"/>
      <c r="K5" s="35"/>
      <c r="L5" s="35"/>
    </row>
    <row r="6" spans="1:21" x14ac:dyDescent="0.25">
      <c r="A6" s="35"/>
      <c r="B6" s="34"/>
      <c r="C6" s="6">
        <v>4</v>
      </c>
      <c r="D6" s="6">
        <v>9</v>
      </c>
      <c r="E6" s="6">
        <v>10</v>
      </c>
      <c r="F6" s="6">
        <v>2</v>
      </c>
      <c r="G6" s="6">
        <v>1</v>
      </c>
      <c r="H6" s="6">
        <v>3</v>
      </c>
      <c r="I6" s="6">
        <v>5</v>
      </c>
      <c r="J6" s="6">
        <v>6</v>
      </c>
      <c r="K6" s="6">
        <v>7</v>
      </c>
      <c r="L6" s="6">
        <v>8</v>
      </c>
    </row>
    <row r="7" spans="1:21" x14ac:dyDescent="0.25">
      <c r="A7" s="7">
        <v>1</v>
      </c>
      <c r="B7" s="8" t="s">
        <v>46</v>
      </c>
      <c r="C7" s="9">
        <v>4</v>
      </c>
      <c r="D7" s="9">
        <v>3</v>
      </c>
      <c r="E7" s="9">
        <v>4</v>
      </c>
      <c r="F7" s="9">
        <v>4</v>
      </c>
      <c r="G7" s="9">
        <v>4</v>
      </c>
      <c r="H7" s="9">
        <v>4</v>
      </c>
      <c r="I7" s="9">
        <v>3</v>
      </c>
      <c r="J7" s="9">
        <v>4</v>
      </c>
      <c r="K7" s="9">
        <v>3</v>
      </c>
      <c r="L7" s="9">
        <v>3</v>
      </c>
    </row>
    <row r="8" spans="1:21" x14ac:dyDescent="0.25">
      <c r="A8" s="7">
        <v>2</v>
      </c>
      <c r="B8" s="8" t="s">
        <v>47</v>
      </c>
      <c r="C8" s="29">
        <v>4</v>
      </c>
      <c r="D8" s="29">
        <v>3</v>
      </c>
      <c r="E8" s="29">
        <v>3</v>
      </c>
      <c r="F8" s="29">
        <v>3</v>
      </c>
      <c r="G8" s="29">
        <v>4</v>
      </c>
      <c r="H8" s="29">
        <v>3</v>
      </c>
      <c r="I8" s="29">
        <v>3</v>
      </c>
      <c r="J8" s="29">
        <v>4</v>
      </c>
      <c r="K8" s="29">
        <v>3</v>
      </c>
      <c r="L8" s="29">
        <v>3</v>
      </c>
    </row>
    <row r="9" spans="1:21" x14ac:dyDescent="0.25">
      <c r="A9" s="7">
        <v>3</v>
      </c>
      <c r="B9" s="8" t="s">
        <v>48</v>
      </c>
      <c r="C9" s="29">
        <v>3</v>
      </c>
      <c r="D9" s="29">
        <v>4</v>
      </c>
      <c r="E9" s="29">
        <v>4</v>
      </c>
      <c r="F9" s="29">
        <v>4</v>
      </c>
      <c r="G9" s="29">
        <v>3</v>
      </c>
      <c r="H9" s="29">
        <v>2</v>
      </c>
      <c r="I9" s="29">
        <v>2</v>
      </c>
      <c r="J9" s="29">
        <v>4</v>
      </c>
      <c r="K9" s="29">
        <v>2</v>
      </c>
      <c r="L9" s="29">
        <v>3</v>
      </c>
    </row>
    <row r="10" spans="1:21" x14ac:dyDescent="0.25">
      <c r="A10" s="7">
        <v>4</v>
      </c>
      <c r="B10" s="8" t="s">
        <v>49</v>
      </c>
      <c r="C10" s="29">
        <v>3</v>
      </c>
      <c r="D10" s="29">
        <v>4</v>
      </c>
      <c r="E10" s="29">
        <v>4</v>
      </c>
      <c r="F10" s="29">
        <v>3</v>
      </c>
      <c r="G10" s="29">
        <v>4</v>
      </c>
      <c r="H10" s="29">
        <v>4</v>
      </c>
      <c r="I10" s="29">
        <v>4</v>
      </c>
      <c r="J10" s="29">
        <v>3</v>
      </c>
      <c r="K10" s="29">
        <v>3</v>
      </c>
      <c r="L10" s="29">
        <v>3</v>
      </c>
    </row>
    <row r="11" spans="1:21" x14ac:dyDescent="0.25">
      <c r="A11" s="7">
        <v>5</v>
      </c>
      <c r="B11" s="8" t="s">
        <v>50</v>
      </c>
      <c r="C11" s="29">
        <v>2</v>
      </c>
      <c r="D11" s="29">
        <v>3</v>
      </c>
      <c r="E11" s="29">
        <v>3</v>
      </c>
      <c r="F11" s="29">
        <v>3</v>
      </c>
      <c r="G11" s="29">
        <v>3</v>
      </c>
      <c r="H11" s="29">
        <v>3</v>
      </c>
      <c r="I11" s="29">
        <v>3</v>
      </c>
      <c r="J11" s="29">
        <v>2</v>
      </c>
      <c r="K11" s="29">
        <v>2</v>
      </c>
      <c r="L11" s="29">
        <v>3</v>
      </c>
    </row>
    <row r="12" spans="1:21" x14ac:dyDescent="0.25">
      <c r="A12" s="7">
        <v>6</v>
      </c>
      <c r="B12" s="8" t="s">
        <v>51</v>
      </c>
      <c r="C12" s="29">
        <v>4</v>
      </c>
      <c r="D12" s="29">
        <v>4</v>
      </c>
      <c r="E12" s="29">
        <v>4</v>
      </c>
      <c r="F12" s="29">
        <v>3</v>
      </c>
      <c r="G12" s="29">
        <v>3</v>
      </c>
      <c r="H12" s="29">
        <v>3</v>
      </c>
      <c r="I12" s="29">
        <v>3</v>
      </c>
      <c r="J12" s="29">
        <v>3</v>
      </c>
      <c r="K12" s="29">
        <v>3</v>
      </c>
      <c r="L12" s="29">
        <v>3</v>
      </c>
    </row>
    <row r="13" spans="1:21" x14ac:dyDescent="0.25">
      <c r="A13" s="7">
        <v>7</v>
      </c>
      <c r="B13" s="8" t="s">
        <v>52</v>
      </c>
      <c r="C13" s="29">
        <v>4</v>
      </c>
      <c r="D13" s="29">
        <v>3</v>
      </c>
      <c r="E13" s="29">
        <v>3</v>
      </c>
      <c r="F13" s="29">
        <v>3</v>
      </c>
      <c r="G13" s="29">
        <v>3</v>
      </c>
      <c r="H13" s="29">
        <v>3</v>
      </c>
      <c r="I13" s="29">
        <v>3</v>
      </c>
      <c r="J13" s="29">
        <v>3</v>
      </c>
      <c r="K13" s="29">
        <v>3</v>
      </c>
      <c r="L13" s="29">
        <v>3</v>
      </c>
    </row>
    <row r="14" spans="1:21" x14ac:dyDescent="0.25">
      <c r="A14" s="7">
        <v>8</v>
      </c>
      <c r="B14" s="8" t="s">
        <v>53</v>
      </c>
      <c r="C14" s="29">
        <v>3</v>
      </c>
      <c r="D14" s="29">
        <v>3</v>
      </c>
      <c r="E14" s="29">
        <v>4</v>
      </c>
      <c r="F14" s="29">
        <v>3</v>
      </c>
      <c r="G14" s="29">
        <v>3</v>
      </c>
      <c r="H14" s="29">
        <v>3</v>
      </c>
      <c r="I14" s="29">
        <v>3</v>
      </c>
      <c r="J14" s="29">
        <v>3</v>
      </c>
      <c r="K14" s="29">
        <v>3</v>
      </c>
      <c r="L14" s="29">
        <v>4</v>
      </c>
      <c r="T14" s="2" t="s">
        <v>94</v>
      </c>
      <c r="U14" s="2" t="s">
        <v>85</v>
      </c>
    </row>
    <row r="15" spans="1:21" x14ac:dyDescent="0.25">
      <c r="A15" s="7">
        <v>9</v>
      </c>
      <c r="B15" s="8" t="s">
        <v>54</v>
      </c>
      <c r="C15" s="29">
        <v>4</v>
      </c>
      <c r="D15" s="29">
        <v>3</v>
      </c>
      <c r="E15" s="29">
        <v>4</v>
      </c>
      <c r="F15" s="29">
        <v>3</v>
      </c>
      <c r="G15" s="29">
        <v>3</v>
      </c>
      <c r="H15" s="29">
        <v>3</v>
      </c>
      <c r="I15" s="29">
        <v>4</v>
      </c>
      <c r="J15" s="29">
        <v>3</v>
      </c>
      <c r="K15" s="29">
        <v>3</v>
      </c>
      <c r="L15" s="29">
        <v>4</v>
      </c>
      <c r="O15" s="4" t="s">
        <v>77</v>
      </c>
      <c r="P15" s="4" t="s">
        <v>70</v>
      </c>
      <c r="Q15" s="4" t="s">
        <v>73</v>
      </c>
      <c r="T15" s="2" t="s">
        <v>95</v>
      </c>
      <c r="U15" s="2" t="s">
        <v>99</v>
      </c>
    </row>
    <row r="16" spans="1:21" ht="15.75" x14ac:dyDescent="0.25">
      <c r="A16" s="7">
        <v>10</v>
      </c>
      <c r="B16" s="8" t="s">
        <v>55</v>
      </c>
      <c r="C16" s="29">
        <v>3</v>
      </c>
      <c r="D16" s="29">
        <v>3</v>
      </c>
      <c r="E16" s="29">
        <v>3</v>
      </c>
      <c r="F16" s="29">
        <v>3</v>
      </c>
      <c r="G16" s="29">
        <v>3</v>
      </c>
      <c r="H16" s="29">
        <v>3</v>
      </c>
      <c r="I16" s="29">
        <v>3</v>
      </c>
      <c r="J16" s="29">
        <v>3</v>
      </c>
      <c r="K16" s="29">
        <v>3</v>
      </c>
      <c r="L16" s="29">
        <v>3</v>
      </c>
      <c r="O16" s="11" t="s">
        <v>81</v>
      </c>
      <c r="P16" s="2">
        <v>86.36</v>
      </c>
      <c r="Q16" s="2" t="s">
        <v>75</v>
      </c>
      <c r="T16" s="2" t="s">
        <v>96</v>
      </c>
      <c r="U16" s="2" t="s">
        <v>100</v>
      </c>
    </row>
    <row r="17" spans="1:21" ht="15.75" x14ac:dyDescent="0.25">
      <c r="A17" s="7">
        <v>11</v>
      </c>
      <c r="B17" s="8" t="s">
        <v>56</v>
      </c>
      <c r="C17" s="29">
        <v>4</v>
      </c>
      <c r="D17" s="29">
        <v>4</v>
      </c>
      <c r="E17" s="29">
        <v>4</v>
      </c>
      <c r="F17" s="29">
        <v>3</v>
      </c>
      <c r="G17" s="29">
        <v>3</v>
      </c>
      <c r="H17" s="29">
        <v>4</v>
      </c>
      <c r="I17" s="29">
        <v>3</v>
      </c>
      <c r="J17" s="29">
        <v>3</v>
      </c>
      <c r="K17" s="29">
        <v>3</v>
      </c>
      <c r="L17" s="29">
        <v>4</v>
      </c>
      <c r="O17" s="11" t="s">
        <v>78</v>
      </c>
      <c r="P17" s="2">
        <v>80.680000000000007</v>
      </c>
      <c r="Q17" s="2" t="s">
        <v>76</v>
      </c>
      <c r="T17" s="2" t="s">
        <v>97</v>
      </c>
      <c r="U17" s="2" t="s">
        <v>76</v>
      </c>
    </row>
    <row r="18" spans="1:21" ht="15.75" x14ac:dyDescent="0.25">
      <c r="A18" s="7">
        <v>12</v>
      </c>
      <c r="B18" s="8" t="s">
        <v>57</v>
      </c>
      <c r="C18" s="29">
        <v>3</v>
      </c>
      <c r="D18" s="29">
        <v>3</v>
      </c>
      <c r="E18" s="29">
        <v>3</v>
      </c>
      <c r="F18" s="29">
        <v>3</v>
      </c>
      <c r="G18" s="29">
        <v>4</v>
      </c>
      <c r="H18" s="29">
        <v>3</v>
      </c>
      <c r="I18" s="29">
        <v>3</v>
      </c>
      <c r="J18" s="29">
        <v>3</v>
      </c>
      <c r="K18" s="29">
        <v>3</v>
      </c>
      <c r="L18" s="29">
        <v>3</v>
      </c>
      <c r="O18" s="11" t="s">
        <v>79</v>
      </c>
      <c r="P18" s="2">
        <v>80.11</v>
      </c>
      <c r="Q18" s="2" t="s">
        <v>76</v>
      </c>
      <c r="T18" s="2" t="s">
        <v>98</v>
      </c>
      <c r="U18" s="2" t="s">
        <v>75</v>
      </c>
    </row>
    <row r="19" spans="1:21" ht="15.75" x14ac:dyDescent="0.25">
      <c r="A19" s="7">
        <v>13</v>
      </c>
      <c r="B19" s="8" t="s">
        <v>58</v>
      </c>
      <c r="C19" s="29">
        <v>3</v>
      </c>
      <c r="D19" s="29">
        <v>3</v>
      </c>
      <c r="E19" s="29">
        <v>3</v>
      </c>
      <c r="F19" s="29">
        <v>3</v>
      </c>
      <c r="G19" s="29">
        <v>3</v>
      </c>
      <c r="H19" s="29">
        <v>3</v>
      </c>
      <c r="I19" s="29">
        <v>3</v>
      </c>
      <c r="J19" s="29">
        <v>3</v>
      </c>
      <c r="K19" s="29">
        <v>3</v>
      </c>
      <c r="L19" s="29">
        <v>3</v>
      </c>
      <c r="O19" s="11" t="s">
        <v>80</v>
      </c>
      <c r="P19" s="2">
        <v>79.260000000000005</v>
      </c>
      <c r="Q19" s="2" t="s">
        <v>76</v>
      </c>
      <c r="T19" s="3"/>
      <c r="U19" s="3"/>
    </row>
    <row r="20" spans="1:21" ht="15.75" x14ac:dyDescent="0.25">
      <c r="A20" s="7">
        <v>14</v>
      </c>
      <c r="B20" s="8" t="s">
        <v>59</v>
      </c>
      <c r="C20" s="29">
        <v>4</v>
      </c>
      <c r="D20" s="29">
        <v>4</v>
      </c>
      <c r="E20" s="29">
        <v>4</v>
      </c>
      <c r="F20" s="29">
        <v>4</v>
      </c>
      <c r="G20" s="29">
        <v>4</v>
      </c>
      <c r="H20" s="29">
        <v>4</v>
      </c>
      <c r="I20" s="29">
        <v>4</v>
      </c>
      <c r="J20" s="29">
        <v>4</v>
      </c>
      <c r="K20" s="29">
        <v>4</v>
      </c>
      <c r="L20" s="29">
        <v>4</v>
      </c>
      <c r="O20" s="11" t="s">
        <v>102</v>
      </c>
      <c r="P20">
        <f>AVERAGE(P16:P19)</f>
        <v>81.602500000000006</v>
      </c>
    </row>
    <row r="21" spans="1:21" x14ac:dyDescent="0.25">
      <c r="A21" s="7">
        <v>15</v>
      </c>
      <c r="B21" s="8" t="s">
        <v>60</v>
      </c>
      <c r="C21" s="29">
        <v>3</v>
      </c>
      <c r="D21" s="29">
        <v>3</v>
      </c>
      <c r="E21" s="29">
        <v>3</v>
      </c>
      <c r="F21" s="29">
        <v>3</v>
      </c>
      <c r="G21" s="29">
        <v>3</v>
      </c>
      <c r="H21" s="29">
        <v>3</v>
      </c>
      <c r="I21" s="29">
        <v>3</v>
      </c>
      <c r="J21" s="29">
        <v>6</v>
      </c>
      <c r="K21" s="29">
        <v>2</v>
      </c>
      <c r="L21" s="29">
        <v>3</v>
      </c>
    </row>
    <row r="22" spans="1:21" x14ac:dyDescent="0.25">
      <c r="A22" s="7">
        <v>16</v>
      </c>
      <c r="B22" s="8" t="s">
        <v>61</v>
      </c>
      <c r="C22" s="29">
        <v>4</v>
      </c>
      <c r="D22" s="29">
        <v>3</v>
      </c>
      <c r="E22" s="29">
        <v>4</v>
      </c>
      <c r="F22" s="29">
        <v>4</v>
      </c>
      <c r="G22" s="29">
        <v>3</v>
      </c>
      <c r="H22" s="29">
        <v>4</v>
      </c>
      <c r="I22" s="29">
        <v>4</v>
      </c>
      <c r="J22" s="29">
        <v>4</v>
      </c>
      <c r="K22" s="29">
        <v>3</v>
      </c>
      <c r="L22" s="29">
        <v>4</v>
      </c>
    </row>
    <row r="23" spans="1:21" x14ac:dyDescent="0.25">
      <c r="A23" s="7">
        <v>17</v>
      </c>
      <c r="B23" s="8" t="s">
        <v>62</v>
      </c>
      <c r="C23" s="29">
        <v>3</v>
      </c>
      <c r="D23" s="29">
        <v>3</v>
      </c>
      <c r="E23" s="29">
        <v>4</v>
      </c>
      <c r="F23" s="29">
        <v>3</v>
      </c>
      <c r="G23" s="29">
        <v>3</v>
      </c>
      <c r="H23" s="29">
        <v>3</v>
      </c>
      <c r="I23" s="29">
        <v>3</v>
      </c>
      <c r="J23" s="29">
        <v>3</v>
      </c>
      <c r="K23" s="29">
        <v>3</v>
      </c>
      <c r="L23" s="29">
        <v>3</v>
      </c>
    </row>
    <row r="24" spans="1:21" x14ac:dyDescent="0.25">
      <c r="A24" s="7">
        <v>18</v>
      </c>
      <c r="B24" s="8" t="s">
        <v>63</v>
      </c>
      <c r="C24" s="29">
        <v>4</v>
      </c>
      <c r="D24" s="29">
        <v>4</v>
      </c>
      <c r="E24" s="29">
        <v>4</v>
      </c>
      <c r="F24" s="29">
        <v>3</v>
      </c>
      <c r="G24" s="29">
        <v>3</v>
      </c>
      <c r="H24" s="29">
        <v>3</v>
      </c>
      <c r="I24" s="29">
        <v>3</v>
      </c>
      <c r="J24" s="29">
        <v>3</v>
      </c>
      <c r="K24" s="29">
        <v>3</v>
      </c>
      <c r="L24" s="29">
        <v>3</v>
      </c>
    </row>
    <row r="25" spans="1:21" x14ac:dyDescent="0.25">
      <c r="A25" s="7">
        <v>19</v>
      </c>
      <c r="B25" s="8" t="s">
        <v>64</v>
      </c>
      <c r="C25" s="29">
        <v>3</v>
      </c>
      <c r="D25" s="29">
        <v>3</v>
      </c>
      <c r="E25" s="29">
        <v>4</v>
      </c>
      <c r="F25" s="29">
        <v>3</v>
      </c>
      <c r="G25" s="29">
        <v>3</v>
      </c>
      <c r="H25" s="29">
        <v>3</v>
      </c>
      <c r="I25" s="29">
        <v>3</v>
      </c>
      <c r="J25" s="29">
        <v>3</v>
      </c>
      <c r="K25" s="29">
        <v>3</v>
      </c>
      <c r="L25" s="29">
        <v>4</v>
      </c>
    </row>
    <row r="26" spans="1:21" x14ac:dyDescent="0.25">
      <c r="A26" s="7">
        <v>20</v>
      </c>
      <c r="B26" s="8" t="s">
        <v>65</v>
      </c>
      <c r="C26" s="29">
        <v>3</v>
      </c>
      <c r="D26" s="29">
        <v>3</v>
      </c>
      <c r="E26" s="29">
        <v>3</v>
      </c>
      <c r="F26" s="29">
        <v>3</v>
      </c>
      <c r="G26" s="29">
        <v>4</v>
      </c>
      <c r="H26" s="29">
        <v>3</v>
      </c>
      <c r="I26" s="29">
        <v>3</v>
      </c>
      <c r="J26" s="29">
        <v>3</v>
      </c>
      <c r="K26" s="29">
        <v>3</v>
      </c>
      <c r="L26" s="29">
        <v>3</v>
      </c>
    </row>
    <row r="27" spans="1:21" x14ac:dyDescent="0.25">
      <c r="A27" s="7">
        <v>21</v>
      </c>
      <c r="B27" s="8" t="s">
        <v>66</v>
      </c>
      <c r="C27" s="29">
        <v>4</v>
      </c>
      <c r="D27" s="29">
        <v>3</v>
      </c>
      <c r="E27" s="29">
        <v>4</v>
      </c>
      <c r="F27" s="29">
        <v>3</v>
      </c>
      <c r="G27" s="29">
        <v>3</v>
      </c>
      <c r="H27" s="29">
        <v>3</v>
      </c>
      <c r="I27" s="29">
        <v>4</v>
      </c>
      <c r="J27" s="29">
        <v>3</v>
      </c>
      <c r="K27" s="29">
        <v>3</v>
      </c>
      <c r="L27" s="29">
        <v>4</v>
      </c>
    </row>
    <row r="28" spans="1:21" x14ac:dyDescent="0.25">
      <c r="A28" s="7">
        <v>22</v>
      </c>
      <c r="B28" s="8" t="s">
        <v>67</v>
      </c>
      <c r="C28" s="29">
        <v>3</v>
      </c>
      <c r="D28" s="29">
        <v>4</v>
      </c>
      <c r="E28" s="29">
        <v>4</v>
      </c>
      <c r="F28" s="29">
        <v>4</v>
      </c>
      <c r="G28" s="29">
        <v>3</v>
      </c>
      <c r="H28" s="29">
        <v>2</v>
      </c>
      <c r="I28" s="29">
        <v>2</v>
      </c>
      <c r="J28" s="29">
        <v>4</v>
      </c>
      <c r="K28" s="29">
        <v>2</v>
      </c>
      <c r="L28" s="29">
        <v>3</v>
      </c>
    </row>
    <row r="29" spans="1:21" s="3" customFormat="1" x14ac:dyDescent="0.25">
      <c r="A29" s="32" t="s">
        <v>68</v>
      </c>
      <c r="B29" s="32"/>
      <c r="C29" s="9">
        <f>SUM(C7:C28)</f>
        <v>75</v>
      </c>
      <c r="D29" s="9">
        <f t="shared" ref="D29:L29" si="0">SUM(D7:D28)</f>
        <v>73</v>
      </c>
      <c r="E29" s="9">
        <f t="shared" si="0"/>
        <v>80</v>
      </c>
      <c r="F29" s="9">
        <f t="shared" si="0"/>
        <v>71</v>
      </c>
      <c r="G29" s="9">
        <f t="shared" si="0"/>
        <v>72</v>
      </c>
      <c r="H29" s="9">
        <f t="shared" si="0"/>
        <v>69</v>
      </c>
      <c r="I29" s="9">
        <f t="shared" si="0"/>
        <v>69</v>
      </c>
      <c r="J29" s="9">
        <f t="shared" si="0"/>
        <v>74</v>
      </c>
      <c r="K29" s="9">
        <f t="shared" si="0"/>
        <v>63</v>
      </c>
      <c r="L29" s="9">
        <f t="shared" si="0"/>
        <v>73</v>
      </c>
    </row>
    <row r="30" spans="1:21" s="3" customFormat="1" x14ac:dyDescent="0.25">
      <c r="A30" s="35" t="s">
        <v>71</v>
      </c>
      <c r="B30" s="35"/>
      <c r="C30" s="15">
        <f>(C29*100)/88</f>
        <v>85.227272727272734</v>
      </c>
      <c r="D30" s="15">
        <f t="shared" ref="D30:L30" si="1">(D29*100)/88</f>
        <v>82.954545454545453</v>
      </c>
      <c r="E30" s="15">
        <f t="shared" si="1"/>
        <v>90.909090909090907</v>
      </c>
      <c r="F30" s="15">
        <f t="shared" si="1"/>
        <v>80.681818181818187</v>
      </c>
      <c r="G30" s="15">
        <f t="shared" si="1"/>
        <v>81.818181818181813</v>
      </c>
      <c r="H30" s="15">
        <f t="shared" si="1"/>
        <v>78.409090909090907</v>
      </c>
      <c r="I30" s="15">
        <f t="shared" si="1"/>
        <v>78.409090909090907</v>
      </c>
      <c r="J30" s="15">
        <f t="shared" si="1"/>
        <v>84.090909090909093</v>
      </c>
      <c r="K30" s="15">
        <f t="shared" si="1"/>
        <v>71.590909090909093</v>
      </c>
      <c r="L30" s="15">
        <f t="shared" si="1"/>
        <v>82.954545454545453</v>
      </c>
    </row>
    <row r="31" spans="1:21" s="3" customFormat="1" ht="28.5" x14ac:dyDescent="0.25">
      <c r="A31" s="35" t="s">
        <v>73</v>
      </c>
      <c r="B31" s="35"/>
      <c r="C31" s="26" t="s">
        <v>75</v>
      </c>
      <c r="D31" s="26" t="s">
        <v>75</v>
      </c>
      <c r="E31" s="26" t="s">
        <v>75</v>
      </c>
      <c r="F31" s="15" t="s">
        <v>76</v>
      </c>
      <c r="G31" s="26" t="s">
        <v>75</v>
      </c>
      <c r="H31" s="15" t="s">
        <v>76</v>
      </c>
      <c r="I31" s="15" t="s">
        <v>76</v>
      </c>
      <c r="J31" s="26" t="s">
        <v>75</v>
      </c>
      <c r="K31" s="15" t="s">
        <v>76</v>
      </c>
      <c r="L31" s="26" t="s">
        <v>75</v>
      </c>
    </row>
    <row r="32" spans="1:21" s="3" customFormat="1" x14ac:dyDescent="0.25">
      <c r="A32" s="32" t="s">
        <v>69</v>
      </c>
      <c r="B32" s="32"/>
      <c r="C32" s="32">
        <f>SUM(C29:E29)</f>
        <v>228</v>
      </c>
      <c r="D32" s="32"/>
      <c r="E32" s="32"/>
      <c r="F32" s="9">
        <f>SUM(F29)</f>
        <v>71</v>
      </c>
      <c r="G32" s="32">
        <f>SUM(G29:H29)</f>
        <v>141</v>
      </c>
      <c r="H32" s="32"/>
      <c r="I32" s="32">
        <f>SUM(I29:L29)</f>
        <v>279</v>
      </c>
      <c r="J32" s="32"/>
      <c r="K32" s="32"/>
      <c r="L32" s="32"/>
    </row>
    <row r="33" spans="1:12" s="3" customFormat="1" x14ac:dyDescent="0.25">
      <c r="A33" s="32" t="s">
        <v>74</v>
      </c>
      <c r="B33" s="32"/>
      <c r="C33" s="32">
        <f>C32/3</f>
        <v>76</v>
      </c>
      <c r="D33" s="32"/>
      <c r="E33" s="32"/>
      <c r="F33" s="9">
        <f>F32/1</f>
        <v>71</v>
      </c>
      <c r="G33" s="32">
        <f>G32/2</f>
        <v>70.5</v>
      </c>
      <c r="H33" s="32"/>
      <c r="I33" s="32">
        <f>I32/4</f>
        <v>69.75</v>
      </c>
      <c r="J33" s="32"/>
      <c r="K33" s="32"/>
      <c r="L33" s="32"/>
    </row>
    <row r="34" spans="1:12" s="3" customFormat="1" x14ac:dyDescent="0.25">
      <c r="A34" s="35" t="s">
        <v>72</v>
      </c>
      <c r="B34" s="35"/>
      <c r="C34" s="54">
        <f>(C33*100)/88</f>
        <v>86.36363636363636</v>
      </c>
      <c r="D34" s="54"/>
      <c r="E34" s="54"/>
      <c r="F34" s="15">
        <f>(F33*100)/88</f>
        <v>80.681818181818187</v>
      </c>
      <c r="G34" s="54">
        <f>(G33*100)/88</f>
        <v>80.11363636363636</v>
      </c>
      <c r="H34" s="54"/>
      <c r="I34" s="54">
        <f>(I33*100)/88</f>
        <v>79.26136363636364</v>
      </c>
      <c r="J34" s="54"/>
      <c r="K34" s="54"/>
      <c r="L34" s="54"/>
    </row>
    <row r="35" spans="1:12" x14ac:dyDescent="0.25">
      <c r="A35" s="31" t="s">
        <v>73</v>
      </c>
      <c r="B35" s="31"/>
      <c r="C35" s="35" t="s">
        <v>75</v>
      </c>
      <c r="D35" s="35"/>
      <c r="E35" s="35"/>
      <c r="F35" s="6" t="s">
        <v>76</v>
      </c>
      <c r="G35" s="35" t="s">
        <v>76</v>
      </c>
      <c r="H35" s="35"/>
      <c r="I35" s="35" t="s">
        <v>76</v>
      </c>
      <c r="J35" s="35"/>
      <c r="K35" s="35"/>
      <c r="L35" s="35"/>
    </row>
  </sheetData>
  <mergeCells count="27">
    <mergeCell ref="A34:B34"/>
    <mergeCell ref="C32:E32"/>
    <mergeCell ref="A31:B31"/>
    <mergeCell ref="A33:B33"/>
    <mergeCell ref="C33:E33"/>
    <mergeCell ref="C34:E34"/>
    <mergeCell ref="I5:L5"/>
    <mergeCell ref="B5:B6"/>
    <mergeCell ref="A29:B29"/>
    <mergeCell ref="A30:B30"/>
    <mergeCell ref="A32:B32"/>
    <mergeCell ref="A1:L1"/>
    <mergeCell ref="A2:L2"/>
    <mergeCell ref="I35:L35"/>
    <mergeCell ref="G32:H32"/>
    <mergeCell ref="G33:H33"/>
    <mergeCell ref="A35:B35"/>
    <mergeCell ref="C35:E35"/>
    <mergeCell ref="G35:H35"/>
    <mergeCell ref="I32:L32"/>
    <mergeCell ref="I33:L33"/>
    <mergeCell ref="G34:H34"/>
    <mergeCell ref="I34:L34"/>
    <mergeCell ref="A4:A6"/>
    <mergeCell ref="C4:L4"/>
    <mergeCell ref="C5:E5"/>
    <mergeCell ref="G5:H5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Validitas Angket</vt:lpstr>
      <vt:lpstr>Reliabilitas Angket</vt:lpstr>
      <vt:lpstr>Validasi Ahli</vt:lpstr>
      <vt:lpstr>Olah Data Angket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2018-05-04T13:12:34Z</dcterms:created>
  <dcterms:modified xsi:type="dcterms:W3CDTF">2020-06-06T09:48:13Z</dcterms:modified>
</cp:coreProperties>
</file>